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19776" windowHeight="7788" tabRatio="502" firstSheet="1" activeTab="1"/>
  </bookViews>
  <sheets>
    <sheet name="2016一般公共预算收支" sheetId="4" r:id="rId1"/>
    <sheet name="2016政府性基金收支" sheetId="6" r:id="rId2"/>
    <sheet name="2016国有资本收支" sheetId="7" r:id="rId3"/>
    <sheet name="2017一般公共预算收支预算" sheetId="8" r:id="rId4"/>
    <sheet name="2017国有资本收支预算" sheetId="10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13" i="10" l="1"/>
  <c r="D11" i="10"/>
  <c r="D6" i="10"/>
  <c r="D29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H28" i="4" l="1"/>
  <c r="H16" i="4"/>
  <c r="C9" i="8" l="1"/>
  <c r="C32" i="8" l="1"/>
  <c r="H11" i="7"/>
  <c r="H10" i="7"/>
  <c r="H6" i="7"/>
  <c r="H9" i="6"/>
  <c r="H10" i="6"/>
  <c r="H11" i="6"/>
  <c r="D11" i="6"/>
  <c r="D10" i="6"/>
  <c r="D8" i="6"/>
  <c r="D7" i="6"/>
  <c r="D6" i="6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H27" i="4"/>
  <c r="H26" i="4"/>
  <c r="H23" i="4"/>
  <c r="H22" i="4"/>
  <c r="H21" i="4"/>
  <c r="H20" i="4"/>
  <c r="H19" i="4"/>
  <c r="H18" i="4"/>
  <c r="H17" i="4"/>
  <c r="H11" i="4"/>
  <c r="H12" i="4"/>
  <c r="H13" i="4"/>
  <c r="H14" i="4"/>
  <c r="H15" i="4"/>
  <c r="H10" i="4"/>
  <c r="H9" i="4"/>
  <c r="H8" i="4"/>
  <c r="H7" i="4"/>
  <c r="H6" i="4"/>
  <c r="D28" i="4"/>
  <c r="G12" i="7" l="1"/>
  <c r="H12" i="7" s="1"/>
  <c r="F32" i="8"/>
  <c r="F31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C31" i="8"/>
  <c r="C23" i="8"/>
  <c r="C22" i="8"/>
  <c r="C21" i="8"/>
  <c r="C20" i="8"/>
  <c r="C19" i="8"/>
  <c r="C17" i="8"/>
  <c r="C16" i="8"/>
  <c r="C14" i="8"/>
  <c r="C13" i="8"/>
  <c r="C12" i="8"/>
  <c r="C10" i="8"/>
  <c r="C7" i="8"/>
  <c r="C6" i="7"/>
  <c r="D6" i="7" s="1"/>
  <c r="G8" i="6"/>
  <c r="H8" i="6" s="1"/>
  <c r="G7" i="6"/>
  <c r="H7" i="6" s="1"/>
  <c r="G6" i="6"/>
  <c r="H6" i="6" s="1"/>
  <c r="C10" i="7" l="1"/>
  <c r="D10" i="7" s="1"/>
  <c r="F29" i="8"/>
  <c r="F30" i="8"/>
  <c r="C30" i="8"/>
  <c r="F39" i="8" l="1"/>
</calcChain>
</file>

<file path=xl/sharedStrings.xml><?xml version="1.0" encoding="utf-8"?>
<sst xmlns="http://schemas.openxmlformats.org/spreadsheetml/2006/main" count="220" uniqueCount="109">
  <si>
    <t>单位：万元</t>
  </si>
  <si>
    <t>收         入</t>
  </si>
  <si>
    <t>支         出</t>
  </si>
  <si>
    <t>项   目</t>
  </si>
  <si>
    <t>完成预算（％）</t>
  </si>
  <si>
    <t>一、增值税</t>
  </si>
  <si>
    <t xml:space="preserve">一、一般公共服务  </t>
  </si>
  <si>
    <t>二、营业税</t>
  </si>
  <si>
    <t xml:space="preserve">二、国防   </t>
  </si>
  <si>
    <t>三、企业所得税</t>
  </si>
  <si>
    <t>三、公共安全</t>
  </si>
  <si>
    <t>四、个人所得税</t>
  </si>
  <si>
    <t>四、教育</t>
  </si>
  <si>
    <t>五、资源税</t>
  </si>
  <si>
    <t>五、科学技术</t>
  </si>
  <si>
    <t>六、城市维护建设税</t>
  </si>
  <si>
    <t>六、文化体育与传媒</t>
  </si>
  <si>
    <t>七、房产税</t>
  </si>
  <si>
    <t>七、社会保障和就业</t>
  </si>
  <si>
    <t>八、印花税</t>
  </si>
  <si>
    <t>八、医疗卫生与计划生育</t>
  </si>
  <si>
    <t>九、城镇土地使用税</t>
  </si>
  <si>
    <t>九、节能环保</t>
  </si>
  <si>
    <t>十、土地增值税</t>
  </si>
  <si>
    <t>十、城乡社区</t>
  </si>
  <si>
    <t>十一、车船税</t>
  </si>
  <si>
    <t>十一、农林水</t>
  </si>
  <si>
    <t>十二、耕地占用税</t>
  </si>
  <si>
    <t>十二、交通运输</t>
  </si>
  <si>
    <t>十三、契税</t>
  </si>
  <si>
    <t>十三、资源勘探信息等</t>
  </si>
  <si>
    <t>十四、烟叶税</t>
  </si>
  <si>
    <t>十四、商业服务业等</t>
  </si>
  <si>
    <t>十五、专项收入</t>
  </si>
  <si>
    <t>十五、金融</t>
  </si>
  <si>
    <t>其中： 教育费附加收入</t>
  </si>
  <si>
    <t>十五、国土海洋气象等</t>
  </si>
  <si>
    <t>十六、行政事业性收费收入</t>
  </si>
  <si>
    <t>十六、住房保障</t>
  </si>
  <si>
    <t>十七、罚没收入</t>
  </si>
  <si>
    <t>十七、粮油物资储备</t>
  </si>
  <si>
    <t>十八、国有资源（资产）有偿使用收入</t>
  </si>
  <si>
    <t>一般公共预算收入小计</t>
  </si>
  <si>
    <t>一般公共预算支出小计</t>
  </si>
  <si>
    <t>上级补助收入</t>
  </si>
  <si>
    <t>上解上级支出</t>
  </si>
  <si>
    <t xml:space="preserve">  返还性收入</t>
  </si>
  <si>
    <t xml:space="preserve">  一般性转移支付收入</t>
  </si>
  <si>
    <t xml:space="preserve">  专项上解</t>
  </si>
  <si>
    <t xml:space="preserve">  专项转移支付收入</t>
  </si>
  <si>
    <t>安排预算稳定调节基金</t>
  </si>
  <si>
    <t>债券转贷收入</t>
  </si>
  <si>
    <t>地方政府债券还本</t>
  </si>
  <si>
    <t>调入资金</t>
  </si>
  <si>
    <t>调出资金</t>
  </si>
  <si>
    <t>上年结转</t>
  </si>
  <si>
    <t>结转支出</t>
  </si>
  <si>
    <t>上年结余</t>
  </si>
  <si>
    <t>年终结余</t>
  </si>
  <si>
    <t>地方一般公共预算收入总计</t>
  </si>
  <si>
    <t>地方一般公共预算支出总计</t>
  </si>
  <si>
    <t>项  目</t>
  </si>
  <si>
    <r>
      <t xml:space="preserve">项 </t>
    </r>
    <r>
      <rPr>
        <sz val="8"/>
        <rFont val="黑体"/>
        <family val="3"/>
        <charset val="134"/>
      </rPr>
      <t xml:space="preserve">  </t>
    </r>
    <r>
      <rPr>
        <sz val="8"/>
        <rFont val="黑体"/>
        <family val="3"/>
        <charset val="134"/>
      </rPr>
      <t>目</t>
    </r>
  </si>
  <si>
    <t>一、社会保障和就业支出</t>
  </si>
  <si>
    <t>二、城乡社区支出</t>
  </si>
  <si>
    <t>三、农林水支出</t>
  </si>
  <si>
    <t xml:space="preserve"> 其中：福利彩票公益金收入</t>
  </si>
  <si>
    <t xml:space="preserve">       体育彩票公益金收入</t>
  </si>
  <si>
    <t>政府性基金预算收入小计</t>
  </si>
  <si>
    <t>政府性基金预算支出小计</t>
  </si>
  <si>
    <t>上级专项补助收入</t>
  </si>
  <si>
    <t>政府性基金预算收入总计</t>
  </si>
  <si>
    <t>政府性基金预算支出总计</t>
  </si>
  <si>
    <t>一、利润收入</t>
  </si>
  <si>
    <t>国有资本经营预算收入小计</t>
  </si>
  <si>
    <t>国有资本经营预算支出小计</t>
  </si>
  <si>
    <t>国有资本经营预算收入总计</t>
  </si>
  <si>
    <t>国有资本经营预算支出总计</t>
  </si>
  <si>
    <t>收      入</t>
  </si>
  <si>
    <t>支     出</t>
  </si>
  <si>
    <t>项    目</t>
  </si>
  <si>
    <t>增幅（％）</t>
  </si>
  <si>
    <t>十八、预备费</t>
  </si>
  <si>
    <t>十九、其他</t>
  </si>
  <si>
    <t>一、国有资本经营预算</t>
  </si>
  <si>
    <t>2016年
预算数</t>
    <phoneticPr fontId="15" type="noConversion"/>
  </si>
  <si>
    <t>2016年
完成数</t>
    <phoneticPr fontId="15" type="noConversion"/>
  </si>
  <si>
    <t>表一    2016年盘龙区一般公共预算收支完成情况表</t>
    <phoneticPr fontId="15" type="noConversion"/>
  </si>
  <si>
    <t>表二  2016年盘龙区政府性基金预算收支完成情况表</t>
    <phoneticPr fontId="15" type="noConversion"/>
  </si>
  <si>
    <t>表三   2016年盘龙区国有资本经营预算收支完成情况表</t>
    <phoneticPr fontId="15" type="noConversion"/>
  </si>
  <si>
    <t>表四   2017年盘龙区一般公共预算收支预算表</t>
    <phoneticPr fontId="15" type="noConversion"/>
  </si>
  <si>
    <t>表五  2017年盘龙区国有资本经营预算收支预算表</t>
    <phoneticPr fontId="15" type="noConversion"/>
  </si>
  <si>
    <t>2016年完成数</t>
    <phoneticPr fontId="15" type="noConversion"/>
  </si>
  <si>
    <t>2017年预算数</t>
    <phoneticPr fontId="15" type="noConversion"/>
  </si>
  <si>
    <t>十九、捐赠收入</t>
    <phoneticPr fontId="15" type="noConversion"/>
  </si>
  <si>
    <t>动用预算稳定调节基金</t>
    <phoneticPr fontId="15" type="noConversion"/>
  </si>
  <si>
    <t>十八、预备费</t>
    <phoneticPr fontId="15" type="noConversion"/>
  </si>
  <si>
    <t>十九、其他</t>
    <phoneticPr fontId="15" type="noConversion"/>
  </si>
  <si>
    <t>二十、债务付息</t>
    <phoneticPr fontId="15" type="noConversion"/>
  </si>
  <si>
    <t>二十一、债务发行费用</t>
    <phoneticPr fontId="15" type="noConversion"/>
  </si>
  <si>
    <t>一、农业土地开发资金收入</t>
    <phoneticPr fontId="15" type="noConversion"/>
  </si>
  <si>
    <t>二、国有土地使用权出让收入</t>
    <phoneticPr fontId="15" type="noConversion"/>
  </si>
  <si>
    <t>三、彩票公益金收入</t>
    <phoneticPr fontId="15" type="noConversion"/>
  </si>
  <si>
    <t>五、其他支出</t>
    <phoneticPr fontId="15" type="noConversion"/>
  </si>
  <si>
    <t>四、商业服务业等支出</t>
    <phoneticPr fontId="15" type="noConversion"/>
  </si>
  <si>
    <t>一、国有资本经营预算</t>
    <phoneticPr fontId="15" type="noConversion"/>
  </si>
  <si>
    <t>二十、政府住房基金收入</t>
    <phoneticPr fontId="15" type="noConversion"/>
  </si>
  <si>
    <t>二十一、其他收入</t>
    <phoneticPr fontId="15" type="noConversion"/>
  </si>
  <si>
    <t xml:space="preserve">  体制上解支出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</si>
</sst>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.0_ "/>
    <numFmt numFmtId="177" formatCode="#,##0_ "/>
    <numFmt numFmtId="178" formatCode="0.00_ "/>
    <numFmt numFmtId="179" formatCode="0.00_);[Red]\(0.00\)"/>
  </numFmts>
  <fonts count="18">
    <font>
      <sz val="10"/>
      <name val="Arial"/>
      <family val="2"/>
    </font>
    <font>
      <sz val="12"/>
      <name val="Times New Roman"/>
      <family val="1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8"/>
      <name val="黑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name val="黑体"/>
      <family val="3"/>
      <charset val="134"/>
    </font>
    <font>
      <b/>
      <sz val="8"/>
      <name val="黑体"/>
      <family val="3"/>
      <charset val="134"/>
    </font>
    <font>
      <b/>
      <sz val="8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8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shrinkToFit="1"/>
    </xf>
    <xf numFmtId="177" fontId="7" fillId="0" borderId="1" xfId="1" applyNumberFormat="1" applyFont="1" applyFill="1" applyBorder="1" applyAlignment="1">
      <alignment horizontal="right" vertical="center"/>
    </xf>
    <xf numFmtId="178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/>
    <xf numFmtId="0" fontId="8" fillId="0" borderId="0" xfId="0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8" fontId="7" fillId="0" borderId="0" xfId="0" applyNumberFormat="1" applyFont="1" applyFill="1" applyAlignment="1">
      <alignment vertical="center"/>
    </xf>
    <xf numFmtId="177" fontId="5" fillId="0" borderId="0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vertical="center"/>
    </xf>
    <xf numFmtId="41" fontId="7" fillId="0" borderId="1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left" vertical="center" indent="1" shrinkToFit="1"/>
    </xf>
    <xf numFmtId="0" fontId="7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179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78" fontId="1" fillId="0" borderId="0" xfId="0" applyNumberFormat="1" applyFont="1" applyAlignment="1"/>
    <xf numFmtId="176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vertical="center"/>
    </xf>
    <xf numFmtId="179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>
      <alignment horizontal="left" vertical="center" shrinkToFit="1"/>
    </xf>
    <xf numFmtId="0" fontId="7" fillId="0" borderId="0" xfId="2" applyFont="1" applyFill="1">
      <alignment vertical="center"/>
    </xf>
    <xf numFmtId="0" fontId="8" fillId="0" borderId="0" xfId="2" applyFill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7" fillId="0" borderId="0" xfId="0" applyFont="1" applyFill="1" applyAlignment="1"/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/>
    <xf numFmtId="0" fontId="6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/>
    <xf numFmtId="0" fontId="6" fillId="0" borderId="1" xfId="0" applyFont="1" applyFill="1" applyBorder="1" applyAlignment="1">
      <alignment vertical="center" wrapText="1"/>
    </xf>
    <xf numFmtId="177" fontId="7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 shrinkToFit="1"/>
    </xf>
    <xf numFmtId="177" fontId="16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right" vertical="center"/>
    </xf>
    <xf numFmtId="41" fontId="16" fillId="0" borderId="1" xfId="1" applyNumberFormat="1" applyFont="1" applyFill="1" applyBorder="1" applyAlignment="1">
      <alignment horizontal="right" vertical="center"/>
    </xf>
    <xf numFmtId="0" fontId="1" fillId="0" borderId="1" xfId="0" applyFont="1" applyBorder="1" applyAlignment="1"/>
    <xf numFmtId="177" fontId="17" fillId="0" borderId="1" xfId="0" applyNumberFormat="1" applyFont="1" applyFill="1" applyBorder="1" applyAlignment="1">
      <alignment horizontal="right" vertical="center"/>
    </xf>
    <xf numFmtId="177" fontId="16" fillId="0" borderId="1" xfId="0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10" fontId="7" fillId="0" borderId="1" xfId="1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top"/>
    </xf>
  </cellXfs>
  <cellStyles count="3">
    <cellStyle name="常规" xfId="0" builtinId="0"/>
    <cellStyle name="常规_市本级公共财政完成" xfId="1"/>
    <cellStyle name="常规_市本级基金完成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9900"/>
      <rgbColor rgb="00FFCC99"/>
      <rgbColor rgb="00FFFF99"/>
      <rgbColor rgb="00EFFFE2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54;&#22823;&#31295;&#25968;&#25454;/2017&#24180;&#26118;&#26126;&#24066;&#30424;&#40857;&#21306;&#39044;&#31639;&#25910;&#25903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年一般"/>
      <sheetName val="16基金"/>
      <sheetName val="16社保"/>
      <sheetName val="16国有"/>
      <sheetName val="17一般"/>
      <sheetName val="17基金"/>
      <sheetName val="17社保"/>
      <sheetName val="17国有"/>
      <sheetName val="16转移"/>
      <sheetName val="16专项转移"/>
    </sheetNames>
    <sheetDataSet>
      <sheetData sheetId="0" refreshError="1"/>
      <sheetData sheetId="1" refreshError="1">
        <row r="6">
          <cell r="F6">
            <v>1097</v>
          </cell>
          <cell r="G6">
            <v>255</v>
          </cell>
        </row>
        <row r="8">
          <cell r="G8">
            <v>184702</v>
          </cell>
        </row>
        <row r="9">
          <cell r="G9">
            <v>268</v>
          </cell>
        </row>
      </sheetData>
      <sheetData sheetId="2" refreshError="1"/>
      <sheetData sheetId="3" refreshError="1">
        <row r="6">
          <cell r="C6">
            <v>254</v>
          </cell>
        </row>
      </sheetData>
      <sheetData sheetId="4" refreshError="1">
        <row r="5">
          <cell r="G5">
            <v>81407</v>
          </cell>
        </row>
        <row r="7">
          <cell r="G7">
            <v>212</v>
          </cell>
        </row>
        <row r="8">
          <cell r="C8">
            <v>5000</v>
          </cell>
          <cell r="G8">
            <v>27831</v>
          </cell>
        </row>
        <row r="9">
          <cell r="G9">
            <v>66925</v>
          </cell>
        </row>
        <row r="10">
          <cell r="C10">
            <v>10000</v>
          </cell>
          <cell r="G10">
            <v>9263</v>
          </cell>
        </row>
        <row r="11">
          <cell r="C11">
            <v>120</v>
          </cell>
          <cell r="G11">
            <v>3951</v>
          </cell>
        </row>
        <row r="12">
          <cell r="G12">
            <v>42826</v>
          </cell>
        </row>
        <row r="13">
          <cell r="C13">
            <v>20000</v>
          </cell>
          <cell r="G13">
            <v>22826</v>
          </cell>
        </row>
        <row r="14">
          <cell r="C14">
            <v>15000</v>
          </cell>
          <cell r="G14">
            <v>1475</v>
          </cell>
        </row>
        <row r="15">
          <cell r="C15">
            <v>10000</v>
          </cell>
          <cell r="G15">
            <v>33341</v>
          </cell>
        </row>
        <row r="16">
          <cell r="G16">
            <v>32422</v>
          </cell>
        </row>
        <row r="17">
          <cell r="C17">
            <v>10000</v>
          </cell>
          <cell r="G17">
            <v>3431</v>
          </cell>
        </row>
        <row r="18">
          <cell r="G18">
            <v>428</v>
          </cell>
        </row>
        <row r="19">
          <cell r="G19">
            <v>2505</v>
          </cell>
        </row>
        <row r="21">
          <cell r="C21">
            <v>2500</v>
          </cell>
        </row>
        <row r="22">
          <cell r="G22">
            <v>1079</v>
          </cell>
        </row>
        <row r="23">
          <cell r="C23">
            <v>2200</v>
          </cell>
          <cell r="G23">
            <v>19521</v>
          </cell>
        </row>
        <row r="24">
          <cell r="G24">
            <v>2041</v>
          </cell>
        </row>
        <row r="25">
          <cell r="G25">
            <v>11579</v>
          </cell>
        </row>
        <row r="26">
          <cell r="C26">
            <v>16500</v>
          </cell>
          <cell r="G26">
            <v>22520</v>
          </cell>
        </row>
        <row r="27">
          <cell r="C27">
            <v>11000</v>
          </cell>
        </row>
        <row r="28">
          <cell r="C28">
            <v>8000</v>
          </cell>
        </row>
        <row r="29">
          <cell r="C29">
            <v>5000</v>
          </cell>
        </row>
        <row r="40">
          <cell r="C40">
            <v>25900</v>
          </cell>
        </row>
        <row r="41">
          <cell r="C41">
            <v>12024</v>
          </cell>
        </row>
        <row r="47">
          <cell r="G47">
            <v>36607</v>
          </cell>
        </row>
        <row r="48">
          <cell r="G48">
            <v>28906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72"/>
  <sheetViews>
    <sheetView topLeftCell="A22" zoomScale="150" workbookViewId="0">
      <selection activeCell="H16" sqref="H16"/>
    </sheetView>
  </sheetViews>
  <sheetFormatPr defaultColWidth="22.88671875" defaultRowHeight="13.2"/>
  <cols>
    <col min="1" max="1" width="20" style="53" customWidth="1"/>
    <col min="2" max="4" width="8.88671875" style="54" customWidth="1"/>
    <col min="5" max="5" width="19.33203125" style="53" customWidth="1"/>
    <col min="6" max="8" width="8.6640625" style="41" customWidth="1"/>
    <col min="9" max="238" width="10" style="41" customWidth="1"/>
    <col min="239" max="239" width="22.88671875" style="41" customWidth="1"/>
    <col min="240" max="243" width="22.88671875" style="41" hidden="1" customWidth="1"/>
    <col min="244" max="247" width="9.5546875" style="41" customWidth="1"/>
    <col min="248" max="248" width="22.88671875" style="41" customWidth="1"/>
  </cols>
  <sheetData>
    <row r="1" spans="1:248" ht="15.6">
      <c r="A1" s="19"/>
      <c r="B1" s="55"/>
      <c r="C1" s="55"/>
      <c r="D1" s="55"/>
    </row>
    <row r="2" spans="1:248" ht="21.6">
      <c r="A2" s="78" t="s">
        <v>87</v>
      </c>
      <c r="B2" s="78"/>
      <c r="C2" s="78"/>
      <c r="D2" s="78"/>
      <c r="E2" s="78"/>
      <c r="F2" s="78"/>
      <c r="G2" s="78"/>
      <c r="H2" s="78"/>
    </row>
    <row r="3" spans="1:248" ht="18" customHeight="1">
      <c r="B3" s="55"/>
      <c r="C3" s="55"/>
      <c r="D3" s="55"/>
      <c r="F3" s="27"/>
      <c r="G3" s="42" t="s">
        <v>0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</row>
    <row r="4" spans="1:248">
      <c r="A4" s="79" t="s">
        <v>1</v>
      </c>
      <c r="B4" s="79"/>
      <c r="C4" s="79"/>
      <c r="D4" s="79"/>
      <c r="E4" s="79" t="s">
        <v>2</v>
      </c>
      <c r="F4" s="79"/>
      <c r="G4" s="79"/>
      <c r="H4" s="79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</row>
    <row r="5" spans="1:248" ht="24" customHeight="1">
      <c r="A5" s="5" t="s">
        <v>3</v>
      </c>
      <c r="B5" s="56" t="s">
        <v>85</v>
      </c>
      <c r="C5" s="56" t="s">
        <v>86</v>
      </c>
      <c r="D5" s="36" t="s">
        <v>4</v>
      </c>
      <c r="E5" s="5" t="s">
        <v>3</v>
      </c>
      <c r="F5" s="56" t="s">
        <v>85</v>
      </c>
      <c r="G5" s="56" t="s">
        <v>86</v>
      </c>
      <c r="H5" s="6" t="s">
        <v>4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</row>
    <row r="6" spans="1:248">
      <c r="A6" s="7" t="s">
        <v>5</v>
      </c>
      <c r="B6" s="8">
        <v>56074</v>
      </c>
      <c r="C6" s="8">
        <v>60115</v>
      </c>
      <c r="D6" s="72">
        <f t="shared" ref="D6:D28" si="0">C6/B6</f>
        <v>1.0720654848949602</v>
      </c>
      <c r="E6" s="10" t="s">
        <v>6</v>
      </c>
      <c r="F6" s="57">
        <v>58662</v>
      </c>
      <c r="G6" s="57">
        <v>58647</v>
      </c>
      <c r="H6" s="72">
        <f>G6/F6</f>
        <v>0.9997442978418738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</row>
    <row r="7" spans="1:248">
      <c r="A7" s="7" t="s">
        <v>7</v>
      </c>
      <c r="B7" s="8">
        <v>40000</v>
      </c>
      <c r="C7" s="8">
        <v>36778</v>
      </c>
      <c r="D7" s="72">
        <f t="shared" si="0"/>
        <v>0.91944999999999999</v>
      </c>
      <c r="E7" s="10" t="s">
        <v>8</v>
      </c>
      <c r="F7" s="57">
        <v>274</v>
      </c>
      <c r="G7" s="57">
        <v>274</v>
      </c>
      <c r="H7" s="72">
        <f>G7/F7</f>
        <v>1</v>
      </c>
      <c r="I7" s="28"/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</row>
    <row r="8" spans="1:248">
      <c r="A8" s="7" t="s">
        <v>9</v>
      </c>
      <c r="B8" s="8">
        <v>18000</v>
      </c>
      <c r="C8" s="8">
        <v>15519</v>
      </c>
      <c r="D8" s="72">
        <f t="shared" si="0"/>
        <v>0.86216666666666664</v>
      </c>
      <c r="E8" s="10" t="s">
        <v>10</v>
      </c>
      <c r="F8" s="57">
        <v>36521</v>
      </c>
      <c r="G8" s="57">
        <v>36481</v>
      </c>
      <c r="H8" s="72">
        <f>G8/F8</f>
        <v>0.99890473973878047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</row>
    <row r="9" spans="1:248">
      <c r="A9" s="7" t="s">
        <v>11</v>
      </c>
      <c r="B9" s="8">
        <v>8500</v>
      </c>
      <c r="C9" s="8">
        <v>8210</v>
      </c>
      <c r="D9" s="72">
        <f t="shared" si="0"/>
        <v>0.96588235294117653</v>
      </c>
      <c r="E9" s="10" t="s">
        <v>12</v>
      </c>
      <c r="F9" s="57">
        <v>84656</v>
      </c>
      <c r="G9" s="57">
        <v>84656</v>
      </c>
      <c r="H9" s="72">
        <f>G9/F9</f>
        <v>1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</row>
    <row r="10" spans="1:248">
      <c r="A10" s="7" t="s">
        <v>13</v>
      </c>
      <c r="B10" s="8">
        <v>110</v>
      </c>
      <c r="C10" s="8">
        <v>111</v>
      </c>
      <c r="D10" s="72">
        <f t="shared" si="0"/>
        <v>1.009090909090909</v>
      </c>
      <c r="E10" s="10" t="s">
        <v>14</v>
      </c>
      <c r="F10" s="57">
        <v>9650</v>
      </c>
      <c r="G10" s="57">
        <v>9650</v>
      </c>
      <c r="H10" s="72">
        <f>G10/F10</f>
        <v>1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</row>
    <row r="11" spans="1:248">
      <c r="A11" s="7" t="s">
        <v>15</v>
      </c>
      <c r="B11" s="8">
        <v>30000</v>
      </c>
      <c r="C11" s="8">
        <v>30666</v>
      </c>
      <c r="D11" s="72">
        <f t="shared" si="0"/>
        <v>1.0222</v>
      </c>
      <c r="E11" s="10" t="s">
        <v>16</v>
      </c>
      <c r="F11" s="57">
        <v>4928</v>
      </c>
      <c r="G11" s="57">
        <v>4928</v>
      </c>
      <c r="H11" s="72">
        <f t="shared" ref="H11:H23" si="1">G11/F11</f>
        <v>1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</row>
    <row r="12" spans="1:248">
      <c r="A12" s="7" t="s">
        <v>17</v>
      </c>
      <c r="B12" s="8">
        <v>15000</v>
      </c>
      <c r="C12" s="8">
        <v>13296</v>
      </c>
      <c r="D12" s="72">
        <f t="shared" si="0"/>
        <v>0.88639999999999997</v>
      </c>
      <c r="E12" s="10" t="s">
        <v>18</v>
      </c>
      <c r="F12" s="57">
        <v>65067</v>
      </c>
      <c r="G12" s="57">
        <v>65067</v>
      </c>
      <c r="H12" s="72">
        <f t="shared" si="1"/>
        <v>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</row>
    <row r="13" spans="1:248">
      <c r="A13" s="7" t="s">
        <v>19</v>
      </c>
      <c r="B13" s="8">
        <v>10000</v>
      </c>
      <c r="C13" s="8">
        <v>9315</v>
      </c>
      <c r="D13" s="72">
        <f t="shared" si="0"/>
        <v>0.93149999999999999</v>
      </c>
      <c r="E13" s="10" t="s">
        <v>20</v>
      </c>
      <c r="F13" s="57">
        <v>25396</v>
      </c>
      <c r="G13" s="57">
        <v>25396</v>
      </c>
      <c r="H13" s="72">
        <f t="shared" si="1"/>
        <v>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</row>
    <row r="14" spans="1:248">
      <c r="A14" s="7" t="s">
        <v>21</v>
      </c>
      <c r="B14" s="8">
        <v>6500</v>
      </c>
      <c r="C14" s="8">
        <v>6328</v>
      </c>
      <c r="D14" s="72">
        <f t="shared" si="0"/>
        <v>0.97353846153846157</v>
      </c>
      <c r="E14" s="7" t="s">
        <v>22</v>
      </c>
      <c r="F14" s="57">
        <v>6160</v>
      </c>
      <c r="G14" s="57">
        <v>6160</v>
      </c>
      <c r="H14" s="72">
        <f t="shared" si="1"/>
        <v>1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</row>
    <row r="15" spans="1:248">
      <c r="A15" s="7" t="s">
        <v>23</v>
      </c>
      <c r="B15" s="8">
        <v>30000</v>
      </c>
      <c r="C15" s="8">
        <v>33207</v>
      </c>
      <c r="D15" s="72">
        <f t="shared" si="0"/>
        <v>1.1069</v>
      </c>
      <c r="E15" s="10" t="s">
        <v>24</v>
      </c>
      <c r="F15" s="57">
        <v>66518</v>
      </c>
      <c r="G15" s="57">
        <v>66518</v>
      </c>
      <c r="H15" s="72">
        <f t="shared" si="1"/>
        <v>1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</row>
    <row r="16" spans="1:248">
      <c r="A16" s="7" t="s">
        <v>25</v>
      </c>
      <c r="B16" s="8">
        <v>8000</v>
      </c>
      <c r="C16" s="8">
        <v>7778</v>
      </c>
      <c r="D16" s="72">
        <f t="shared" si="0"/>
        <v>0.97224999999999995</v>
      </c>
      <c r="E16" s="10" t="s">
        <v>26</v>
      </c>
      <c r="F16" s="57">
        <v>44363</v>
      </c>
      <c r="G16" s="57">
        <v>43635</v>
      </c>
      <c r="H16" s="72">
        <f>G16/F16-0.0001</f>
        <v>0.98348992854405703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</row>
    <row r="17" spans="1:248">
      <c r="A17" s="7" t="s">
        <v>27</v>
      </c>
      <c r="B17" s="8">
        <v>3000</v>
      </c>
      <c r="C17" s="8">
        <v>2159</v>
      </c>
      <c r="D17" s="72">
        <f t="shared" si="0"/>
        <v>0.71966666666666668</v>
      </c>
      <c r="E17" s="10" t="s">
        <v>28</v>
      </c>
      <c r="F17" s="57">
        <v>5030</v>
      </c>
      <c r="G17" s="57">
        <v>5030</v>
      </c>
      <c r="H17" s="72">
        <f t="shared" si="1"/>
        <v>1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</row>
    <row r="18" spans="1:248">
      <c r="A18" s="7" t="s">
        <v>29</v>
      </c>
      <c r="B18" s="8">
        <v>26500</v>
      </c>
      <c r="C18" s="8">
        <v>26417</v>
      </c>
      <c r="D18" s="72">
        <f t="shared" si="0"/>
        <v>0.99686792452830186</v>
      </c>
      <c r="E18" s="10" t="s">
        <v>30</v>
      </c>
      <c r="F18" s="57">
        <v>5157</v>
      </c>
      <c r="G18" s="57">
        <v>5157</v>
      </c>
      <c r="H18" s="72">
        <f t="shared" si="1"/>
        <v>1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</row>
    <row r="19" spans="1:248">
      <c r="A19" s="7" t="s">
        <v>31</v>
      </c>
      <c r="B19" s="8">
        <v>2200</v>
      </c>
      <c r="C19" s="8">
        <v>2002</v>
      </c>
      <c r="D19" s="72">
        <f t="shared" si="0"/>
        <v>0.91</v>
      </c>
      <c r="E19" s="10" t="s">
        <v>32</v>
      </c>
      <c r="F19" s="57">
        <v>3135</v>
      </c>
      <c r="G19" s="57">
        <v>3135</v>
      </c>
      <c r="H19" s="72">
        <f t="shared" si="1"/>
        <v>1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</row>
    <row r="20" spans="1:248">
      <c r="A20" s="29" t="s">
        <v>33</v>
      </c>
      <c r="B20" s="8">
        <v>19768</v>
      </c>
      <c r="C20" s="8">
        <v>25593</v>
      </c>
      <c r="D20" s="72">
        <f t="shared" si="0"/>
        <v>1.2946681505463375</v>
      </c>
      <c r="E20" s="10" t="s">
        <v>34</v>
      </c>
      <c r="F20" s="69">
        <v>8</v>
      </c>
      <c r="G20" s="69">
        <v>8</v>
      </c>
      <c r="H20" s="72">
        <f t="shared" si="1"/>
        <v>1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</row>
    <row r="21" spans="1:248">
      <c r="A21" s="30" t="s">
        <v>35</v>
      </c>
      <c r="B21" s="8">
        <v>12000</v>
      </c>
      <c r="C21" s="8">
        <v>13102</v>
      </c>
      <c r="D21" s="72">
        <f t="shared" si="0"/>
        <v>1.0918333333333334</v>
      </c>
      <c r="E21" s="10" t="s">
        <v>36</v>
      </c>
      <c r="F21" s="57">
        <v>836</v>
      </c>
      <c r="G21" s="57">
        <v>836</v>
      </c>
      <c r="H21" s="72">
        <f t="shared" si="1"/>
        <v>1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</row>
    <row r="22" spans="1:248">
      <c r="A22" s="29" t="s">
        <v>37</v>
      </c>
      <c r="B22" s="8">
        <v>10000</v>
      </c>
      <c r="C22" s="8">
        <v>10406</v>
      </c>
      <c r="D22" s="72">
        <f t="shared" si="0"/>
        <v>1.0406</v>
      </c>
      <c r="E22" s="10" t="s">
        <v>38</v>
      </c>
      <c r="F22" s="57">
        <v>13610</v>
      </c>
      <c r="G22" s="57">
        <v>13610</v>
      </c>
      <c r="H22" s="72">
        <f t="shared" si="1"/>
        <v>1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</row>
    <row r="23" spans="1:248">
      <c r="A23" s="7" t="s">
        <v>39</v>
      </c>
      <c r="B23" s="8">
        <v>5000</v>
      </c>
      <c r="C23" s="8">
        <v>6837</v>
      </c>
      <c r="D23" s="72">
        <f t="shared" si="0"/>
        <v>1.3673999999999999</v>
      </c>
      <c r="E23" s="7" t="s">
        <v>40</v>
      </c>
      <c r="F23" s="57">
        <v>1142</v>
      </c>
      <c r="G23" s="57">
        <v>1142</v>
      </c>
      <c r="H23" s="72">
        <f t="shared" si="1"/>
        <v>1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</row>
    <row r="24" spans="1:248" ht="24.6" customHeight="1">
      <c r="A24" s="31" t="s">
        <v>41</v>
      </c>
      <c r="B24" s="8">
        <v>45000</v>
      </c>
      <c r="C24" s="8">
        <v>65521</v>
      </c>
      <c r="D24" s="72">
        <f t="shared" si="0"/>
        <v>1.4560222222222223</v>
      </c>
      <c r="E24" s="73" t="s">
        <v>96</v>
      </c>
      <c r="F24" s="57"/>
      <c r="G24" s="70"/>
      <c r="H24" s="70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</row>
    <row r="25" spans="1:248" ht="13.2" customHeight="1">
      <c r="A25" s="7" t="s">
        <v>94</v>
      </c>
      <c r="B25" s="8">
        <v>46</v>
      </c>
      <c r="C25" s="8">
        <v>52</v>
      </c>
      <c r="D25" s="72">
        <f t="shared" si="0"/>
        <v>1.1304347826086956</v>
      </c>
      <c r="E25" s="73" t="s">
        <v>97</v>
      </c>
      <c r="F25" s="57"/>
      <c r="G25" s="70"/>
      <c r="H25" s="70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</row>
    <row r="26" spans="1:248" ht="13.2" customHeight="1">
      <c r="A26" s="77" t="s">
        <v>106</v>
      </c>
      <c r="B26" s="8">
        <v>302</v>
      </c>
      <c r="C26" s="8">
        <v>302</v>
      </c>
      <c r="D26" s="72">
        <f t="shared" si="0"/>
        <v>1</v>
      </c>
      <c r="E26" s="73" t="s">
        <v>98</v>
      </c>
      <c r="F26" s="57">
        <v>399</v>
      </c>
      <c r="G26" s="57">
        <v>399</v>
      </c>
      <c r="H26" s="72">
        <f t="shared" ref="H26:H27" si="2">G26/F26</f>
        <v>1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</row>
    <row r="27" spans="1:248">
      <c r="A27" s="77" t="s">
        <v>107</v>
      </c>
      <c r="B27" s="8">
        <v>18000</v>
      </c>
      <c r="C27" s="8">
        <v>19734</v>
      </c>
      <c r="D27" s="72">
        <f t="shared" si="0"/>
        <v>1.0963333333333334</v>
      </c>
      <c r="E27" s="73" t="s">
        <v>99</v>
      </c>
      <c r="F27" s="57">
        <v>2</v>
      </c>
      <c r="G27" s="57">
        <v>2</v>
      </c>
      <c r="H27" s="72">
        <f t="shared" si="2"/>
        <v>1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</row>
    <row r="28" spans="1:248">
      <c r="A28" s="11" t="s">
        <v>42</v>
      </c>
      <c r="B28" s="8">
        <v>352000</v>
      </c>
      <c r="C28" s="8">
        <v>380346</v>
      </c>
      <c r="D28" s="72">
        <f t="shared" si="0"/>
        <v>1.0805284090909091</v>
      </c>
      <c r="E28" s="11" t="s">
        <v>43</v>
      </c>
      <c r="F28" s="57">
        <v>431514</v>
      </c>
      <c r="G28" s="57">
        <v>430731</v>
      </c>
      <c r="H28" s="72">
        <f>G28/F28</f>
        <v>0.99818545864097108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</row>
    <row r="29" spans="1:248">
      <c r="A29" s="29" t="s">
        <v>44</v>
      </c>
      <c r="B29" s="70"/>
      <c r="C29" s="57">
        <v>114905</v>
      </c>
      <c r="D29" s="70"/>
      <c r="E29" s="7" t="s">
        <v>45</v>
      </c>
      <c r="F29" s="70"/>
      <c r="G29" s="57">
        <v>40787</v>
      </c>
      <c r="H29" s="70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</row>
    <row r="30" spans="1:248">
      <c r="A30" s="7" t="s">
        <v>46</v>
      </c>
      <c r="B30" s="70"/>
      <c r="C30" s="57">
        <v>41516</v>
      </c>
      <c r="D30" s="70"/>
      <c r="E30" s="77" t="s">
        <v>108</v>
      </c>
      <c r="F30" s="70"/>
      <c r="G30" s="57">
        <v>18419</v>
      </c>
      <c r="H30" s="70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</row>
    <row r="31" spans="1:248">
      <c r="A31" s="7" t="s">
        <v>47</v>
      </c>
      <c r="B31" s="70"/>
      <c r="C31" s="57">
        <v>23654</v>
      </c>
      <c r="D31" s="70"/>
      <c r="E31" s="7" t="s">
        <v>48</v>
      </c>
      <c r="F31" s="70"/>
      <c r="G31" s="57">
        <v>22368</v>
      </c>
      <c r="H31" s="70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</row>
    <row r="32" spans="1:248">
      <c r="A32" s="31" t="s">
        <v>49</v>
      </c>
      <c r="B32" s="70"/>
      <c r="C32" s="57">
        <v>49735</v>
      </c>
      <c r="D32" s="70"/>
      <c r="E32" s="7" t="s">
        <v>50</v>
      </c>
      <c r="F32" s="70"/>
      <c r="G32" s="57">
        <v>45601</v>
      </c>
      <c r="H32" s="70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</row>
    <row r="33" spans="1:248">
      <c r="A33" s="7" t="s">
        <v>51</v>
      </c>
      <c r="B33" s="70"/>
      <c r="C33" s="70"/>
      <c r="D33" s="70"/>
      <c r="E33" s="32" t="s">
        <v>52</v>
      </c>
      <c r="F33" s="70"/>
      <c r="G33" s="70"/>
      <c r="H33" s="70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</row>
    <row r="34" spans="1:248">
      <c r="A34" s="7" t="s">
        <v>95</v>
      </c>
      <c r="B34" s="70"/>
      <c r="C34" s="57">
        <v>20000</v>
      </c>
      <c r="D34" s="70"/>
      <c r="E34" s="59" t="s">
        <v>54</v>
      </c>
      <c r="F34" s="57"/>
      <c r="G34" s="57"/>
      <c r="H34" s="72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</row>
    <row r="35" spans="1:248">
      <c r="A35" s="59" t="s">
        <v>53</v>
      </c>
      <c r="B35" s="70"/>
      <c r="C35" s="57">
        <v>134</v>
      </c>
      <c r="D35" s="70"/>
      <c r="E35" s="7" t="s">
        <v>56</v>
      </c>
      <c r="F35" s="70"/>
      <c r="G35" s="57">
        <v>783</v>
      </c>
      <c r="H35" s="70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</row>
    <row r="36" spans="1:248">
      <c r="A36" s="7" t="s">
        <v>55</v>
      </c>
      <c r="B36" s="70"/>
      <c r="C36" s="57">
        <v>2517</v>
      </c>
      <c r="D36" s="70"/>
      <c r="E36" s="7" t="s">
        <v>58</v>
      </c>
      <c r="F36" s="70"/>
      <c r="G36" s="57"/>
      <c r="H36" s="70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</row>
    <row r="37" spans="1:248">
      <c r="A37" s="7" t="s">
        <v>57</v>
      </c>
      <c r="B37" s="71"/>
      <c r="C37" s="57"/>
      <c r="D37" s="70"/>
      <c r="E37" s="7"/>
      <c r="F37" s="70"/>
      <c r="G37" s="70"/>
      <c r="H37" s="70"/>
    </row>
    <row r="38" spans="1:248">
      <c r="A38" s="61"/>
      <c r="B38" s="58"/>
      <c r="C38" s="57"/>
      <c r="D38" s="72"/>
      <c r="E38" s="7"/>
      <c r="F38" s="57"/>
      <c r="G38" s="57"/>
      <c r="H38" s="72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</row>
    <row r="39" spans="1:248">
      <c r="A39" s="7"/>
      <c r="B39" s="60"/>
      <c r="C39" s="57"/>
      <c r="D39" s="72"/>
      <c r="E39" s="7"/>
      <c r="F39" s="57"/>
      <c r="G39" s="57"/>
      <c r="H39" s="72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</row>
    <row r="40" spans="1:248">
      <c r="A40" s="62" t="s">
        <v>59</v>
      </c>
      <c r="B40" s="71"/>
      <c r="C40" s="57">
        <v>517902</v>
      </c>
      <c r="D40" s="71"/>
      <c r="E40" s="62" t="s">
        <v>60</v>
      </c>
      <c r="F40" s="65"/>
      <c r="G40" s="57">
        <v>517902</v>
      </c>
      <c r="H40" s="70"/>
    </row>
    <row r="41" spans="1:248">
      <c r="B41" s="63"/>
      <c r="C41" s="63"/>
    </row>
    <row r="42" spans="1:248">
      <c r="B42" s="63"/>
      <c r="C42" s="63"/>
    </row>
    <row r="43" spans="1:248">
      <c r="B43" s="63"/>
      <c r="C43" s="63"/>
    </row>
    <row r="44" spans="1:248">
      <c r="B44" s="63"/>
      <c r="C44" s="63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51"/>
      <c r="HY44" s="51"/>
      <c r="HZ44" s="51"/>
      <c r="IA44" s="51"/>
      <c r="IB44" s="51"/>
      <c r="IC44" s="51"/>
      <c r="ID44" s="51"/>
      <c r="IE44" s="51"/>
      <c r="IF44" s="51"/>
      <c r="IG44" s="51"/>
      <c r="IH44" s="51"/>
      <c r="II44" s="51"/>
      <c r="IJ44" s="51"/>
      <c r="IK44" s="51"/>
      <c r="IL44" s="51"/>
      <c r="IM44" s="51"/>
      <c r="IN44" s="51"/>
    </row>
    <row r="45" spans="1:248">
      <c r="B45" s="63"/>
      <c r="C45" s="63"/>
    </row>
    <row r="46" spans="1:248">
      <c r="B46" s="63"/>
      <c r="C46" s="63"/>
    </row>
    <row r="47" spans="1:248">
      <c r="B47" s="63"/>
      <c r="C47" s="63"/>
    </row>
    <row r="48" spans="1:248">
      <c r="A48"/>
      <c r="B48" s="63"/>
      <c r="C48" s="63"/>
      <c r="F48"/>
      <c r="G48"/>
      <c r="H48"/>
    </row>
    <row r="49" spans="1:248">
      <c r="A49"/>
      <c r="B49" s="63"/>
      <c r="C49" s="63"/>
      <c r="F49"/>
      <c r="G49"/>
      <c r="H49"/>
    </row>
    <row r="50" spans="1:248">
      <c r="A50"/>
      <c r="B50" s="63"/>
      <c r="C50" s="63"/>
      <c r="F50"/>
      <c r="G50"/>
      <c r="H50"/>
    </row>
    <row r="51" spans="1:248">
      <c r="A51"/>
      <c r="B51" s="63"/>
      <c r="C51" s="63"/>
      <c r="F51"/>
      <c r="G51"/>
      <c r="H51"/>
    </row>
    <row r="52" spans="1:248">
      <c r="A52"/>
      <c r="B52" s="63"/>
      <c r="C52" s="6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</row>
    <row r="53" spans="1:248">
      <c r="A53"/>
      <c r="B53" s="63"/>
      <c r="C53" s="6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</row>
    <row r="54" spans="1:248">
      <c r="A54"/>
      <c r="B54" s="63"/>
      <c r="C54" s="6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</row>
    <row r="55" spans="1:248">
      <c r="A55"/>
      <c r="B55" s="63"/>
      <c r="C55" s="6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</row>
    <row r="56" spans="1:248">
      <c r="A56"/>
      <c r="B56" s="63"/>
      <c r="C56" s="6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</row>
    <row r="57" spans="1:248">
      <c r="A57"/>
      <c r="B57" s="63"/>
      <c r="C57" s="6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</row>
    <row r="58" spans="1:248">
      <c r="A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</row>
    <row r="59" spans="1:248">
      <c r="A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</row>
    <row r="60" spans="1:248">
      <c r="A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</row>
    <row r="61" spans="1:248">
      <c r="A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</row>
    <row r="62" spans="1:248">
      <c r="A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</row>
    <row r="63" spans="1:248">
      <c r="A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</row>
    <row r="64" spans="1:248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</row>
    <row r="65" spans="1:248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</row>
    <row r="66" spans="1:248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</row>
    <row r="67" spans="1:248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</row>
    <row r="68" spans="1:24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</row>
    <row r="69" spans="1:248"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</row>
    <row r="70" spans="1:248"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</row>
    <row r="71" spans="1:248"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</row>
    <row r="72" spans="1:248"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</row>
  </sheetData>
  <sheetProtection deleteColumns="0" deleteRows="0"/>
  <mergeCells count="3">
    <mergeCell ref="A2:H2"/>
    <mergeCell ref="A4:D4"/>
    <mergeCell ref="E4:H4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1"/>
  <sheetViews>
    <sheetView tabSelected="1" zoomScale="150" workbookViewId="0">
      <selection activeCell="C9" sqref="C9"/>
    </sheetView>
  </sheetViews>
  <sheetFormatPr defaultColWidth="10" defaultRowHeight="15.6"/>
  <cols>
    <col min="1" max="1" width="20.88671875" style="14" customWidth="1"/>
    <col min="2" max="3" width="8.6640625" style="40" customWidth="1"/>
    <col min="4" max="4" width="8.33203125" style="40" customWidth="1"/>
    <col min="5" max="5" width="20.6640625" style="40" customWidth="1"/>
    <col min="6" max="7" width="8.88671875" style="41" customWidth="1"/>
    <col min="8" max="8" width="7.88671875" style="41" customWidth="1"/>
    <col min="9" max="246" width="10" style="41"/>
  </cols>
  <sheetData>
    <row r="1" spans="1:246">
      <c r="A1" s="19"/>
    </row>
    <row r="2" spans="1:246" ht="21.6">
      <c r="A2" s="78" t="s">
        <v>88</v>
      </c>
      <c r="B2" s="78"/>
      <c r="C2" s="78"/>
      <c r="D2" s="78"/>
      <c r="E2" s="78"/>
      <c r="F2" s="78"/>
      <c r="G2" s="78"/>
      <c r="H2" s="78"/>
    </row>
    <row r="3" spans="1:246">
      <c r="F3" s="27"/>
      <c r="G3" s="42" t="s">
        <v>0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</row>
    <row r="4" spans="1:246" ht="15.6" customHeight="1">
      <c r="A4" s="79" t="s">
        <v>1</v>
      </c>
      <c r="B4" s="79"/>
      <c r="C4" s="79"/>
      <c r="D4" s="79"/>
      <c r="E4" s="80" t="s">
        <v>2</v>
      </c>
      <c r="F4" s="81"/>
      <c r="G4" s="81"/>
      <c r="H4" s="82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</row>
    <row r="5" spans="1:246" ht="19.2">
      <c r="A5" s="43" t="s">
        <v>61</v>
      </c>
      <c r="B5" s="56" t="s">
        <v>85</v>
      </c>
      <c r="C5" s="56" t="s">
        <v>86</v>
      </c>
      <c r="D5" s="36" t="s">
        <v>4</v>
      </c>
      <c r="E5" s="44" t="s">
        <v>62</v>
      </c>
      <c r="F5" s="56" t="s">
        <v>85</v>
      </c>
      <c r="G5" s="56" t="s">
        <v>86</v>
      </c>
      <c r="H5" s="36" t="s">
        <v>4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</row>
    <row r="6" spans="1:246" ht="13.2">
      <c r="A6" s="74" t="s">
        <v>100</v>
      </c>
      <c r="B6" s="8">
        <v>412</v>
      </c>
      <c r="C6" s="8">
        <v>412</v>
      </c>
      <c r="D6" s="72">
        <f>C6/B6</f>
        <v>1</v>
      </c>
      <c r="E6" s="45" t="s">
        <v>63</v>
      </c>
      <c r="F6" s="8">
        <v>255</v>
      </c>
      <c r="G6" s="26">
        <f>'[1]16基金'!$G$6</f>
        <v>255</v>
      </c>
      <c r="H6" s="72">
        <f>G6/F6</f>
        <v>1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</row>
    <row r="7" spans="1:246" ht="13.2">
      <c r="A7" s="74" t="s">
        <v>101</v>
      </c>
      <c r="B7" s="8">
        <v>183990</v>
      </c>
      <c r="C7" s="26">
        <v>184932</v>
      </c>
      <c r="D7" s="72">
        <f>C7/B7</f>
        <v>1.0051198434697537</v>
      </c>
      <c r="E7" s="45" t="s">
        <v>64</v>
      </c>
      <c r="F7" s="8">
        <v>184702</v>
      </c>
      <c r="G7" s="26">
        <f>'[1]16基金'!$G$8</f>
        <v>184702</v>
      </c>
      <c r="H7" s="72">
        <f t="shared" ref="H7:H11" si="0">G7/F7</f>
        <v>1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</row>
    <row r="8" spans="1:246" ht="13.2">
      <c r="A8" s="75" t="s">
        <v>102</v>
      </c>
      <c r="B8" s="26">
        <v>185</v>
      </c>
      <c r="C8" s="8">
        <v>205</v>
      </c>
      <c r="D8" s="72">
        <f>C8/B8</f>
        <v>1.1081081081081081</v>
      </c>
      <c r="E8" s="45" t="s">
        <v>65</v>
      </c>
      <c r="F8" s="8">
        <v>268</v>
      </c>
      <c r="G8" s="26">
        <f>'[1]16基金'!$G$9</f>
        <v>268</v>
      </c>
      <c r="H8" s="72">
        <f t="shared" si="0"/>
        <v>1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</row>
    <row r="9" spans="1:246" ht="13.2">
      <c r="A9" s="13" t="s">
        <v>66</v>
      </c>
      <c r="B9" s="26"/>
      <c r="C9" s="8">
        <v>20</v>
      </c>
      <c r="D9" s="76"/>
      <c r="E9" s="74" t="s">
        <v>104</v>
      </c>
      <c r="F9" s="8">
        <v>50</v>
      </c>
      <c r="G9" s="26">
        <v>50</v>
      </c>
      <c r="H9" s="72">
        <f t="shared" si="0"/>
        <v>1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</row>
    <row r="10" spans="1:246" ht="13.2">
      <c r="A10" s="13" t="s">
        <v>67</v>
      </c>
      <c r="B10" s="26">
        <v>185</v>
      </c>
      <c r="C10" s="26">
        <v>185</v>
      </c>
      <c r="D10" s="72">
        <f>C10/B10</f>
        <v>1</v>
      </c>
      <c r="E10" s="74" t="s">
        <v>103</v>
      </c>
      <c r="F10" s="26">
        <v>599</v>
      </c>
      <c r="G10" s="26">
        <v>599</v>
      </c>
      <c r="H10" s="72">
        <f t="shared" si="0"/>
        <v>1</v>
      </c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</row>
    <row r="11" spans="1:246" ht="13.2">
      <c r="A11" s="11" t="s">
        <v>68</v>
      </c>
      <c r="B11" s="26">
        <v>184587</v>
      </c>
      <c r="C11" s="26">
        <v>185549</v>
      </c>
      <c r="D11" s="72">
        <f>C11/B11</f>
        <v>1.0052116346221565</v>
      </c>
      <c r="E11" s="46" t="s">
        <v>69</v>
      </c>
      <c r="F11" s="8">
        <v>185874</v>
      </c>
      <c r="G11" s="26">
        <v>185874</v>
      </c>
      <c r="H11" s="72">
        <f t="shared" si="0"/>
        <v>1</v>
      </c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</row>
    <row r="12" spans="1:246" ht="13.2">
      <c r="A12" s="13" t="s">
        <v>70</v>
      </c>
      <c r="B12" s="26"/>
      <c r="C12" s="26">
        <v>1287</v>
      </c>
      <c r="D12" s="26"/>
      <c r="E12" s="47" t="s">
        <v>54</v>
      </c>
      <c r="F12" s="8"/>
      <c r="G12" s="26"/>
      <c r="H12" s="9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</row>
    <row r="13" spans="1:246" ht="13.2" customHeight="1">
      <c r="A13" s="13" t="s">
        <v>53</v>
      </c>
      <c r="B13" s="26"/>
      <c r="C13" s="26"/>
      <c r="D13" s="26"/>
      <c r="E13" s="48" t="s">
        <v>56</v>
      </c>
      <c r="F13" s="8"/>
      <c r="G13" s="26">
        <v>962</v>
      </c>
      <c r="H13" s="9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</row>
    <row r="14" spans="1:246" ht="13.2">
      <c r="A14" s="7" t="s">
        <v>55</v>
      </c>
      <c r="B14" s="26"/>
      <c r="C14" s="26"/>
      <c r="D14" s="26"/>
      <c r="E14" s="48" t="s">
        <v>58</v>
      </c>
      <c r="F14" s="8"/>
      <c r="G14" s="26"/>
      <c r="H14" s="6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</row>
    <row r="15" spans="1:246" ht="13.2">
      <c r="A15" s="7" t="s">
        <v>57</v>
      </c>
      <c r="B15" s="26"/>
      <c r="C15" s="26"/>
      <c r="D15" s="26"/>
      <c r="E15" s="48"/>
      <c r="F15" s="8"/>
      <c r="G15" s="26"/>
      <c r="H15" s="9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</row>
    <row r="16" spans="1:246" ht="13.2">
      <c r="A16" s="7"/>
      <c r="B16" s="26"/>
      <c r="C16" s="26"/>
      <c r="D16" s="26"/>
      <c r="E16" s="48"/>
      <c r="F16" s="8"/>
      <c r="G16" s="26"/>
      <c r="H16" s="9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</row>
    <row r="17" spans="1:246" ht="13.2">
      <c r="A17" s="11" t="s">
        <v>71</v>
      </c>
      <c r="B17" s="26"/>
      <c r="C17" s="26">
        <v>186836</v>
      </c>
      <c r="D17" s="72"/>
      <c r="E17" s="46" t="s">
        <v>72</v>
      </c>
      <c r="F17" s="8"/>
      <c r="G17" s="26">
        <v>186836</v>
      </c>
      <c r="H17" s="9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</row>
    <row r="18" spans="1:246">
      <c r="B18" s="49"/>
      <c r="C18" s="49"/>
      <c r="D18" s="49"/>
      <c r="E18" s="49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</row>
    <row r="19" spans="1:246">
      <c r="B19" s="49"/>
      <c r="C19" s="49"/>
      <c r="D19" s="49"/>
      <c r="E19" s="49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</row>
    <row r="20" spans="1:246">
      <c r="B20" s="49"/>
      <c r="C20" s="49"/>
      <c r="D20" s="49"/>
      <c r="E20" s="49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</row>
    <row r="21" spans="1:246">
      <c r="B21" s="49"/>
      <c r="C21" s="49"/>
      <c r="D21" s="49"/>
      <c r="E21" s="49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</row>
    <row r="22" spans="1:246">
      <c r="B22" s="49"/>
      <c r="C22" s="49"/>
      <c r="D22" s="49"/>
      <c r="E22" s="49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</row>
    <row r="23" spans="1:246">
      <c r="B23" s="49"/>
      <c r="C23" s="49"/>
      <c r="D23" s="49"/>
      <c r="E23" s="49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</row>
    <row r="24" spans="1:246">
      <c r="B24" s="49"/>
      <c r="C24" s="49"/>
      <c r="D24" s="49"/>
      <c r="E24" s="49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</row>
    <row r="25" spans="1:246">
      <c r="B25" s="49"/>
      <c r="C25" s="49"/>
      <c r="D25" s="49"/>
      <c r="E25" s="49"/>
    </row>
    <row r="26" spans="1:246" ht="15.6" customHeight="1">
      <c r="B26" s="50"/>
      <c r="C26" s="50"/>
      <c r="D26" s="50"/>
      <c r="E26" s="50"/>
    </row>
    <row r="27" spans="1:246" ht="15.6" customHeight="1">
      <c r="B27" s="16"/>
      <c r="C27" s="16"/>
      <c r="D27" s="16"/>
      <c r="E27" s="16"/>
    </row>
    <row r="28" spans="1:246" ht="15.6" customHeight="1">
      <c r="B28" s="16"/>
      <c r="C28" s="16"/>
      <c r="D28" s="16"/>
      <c r="E28" s="16"/>
    </row>
    <row r="29" spans="1:246" ht="15.6" customHeight="1">
      <c r="B29" s="16"/>
      <c r="C29" s="16"/>
      <c r="D29" s="16"/>
      <c r="E29" s="16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</row>
    <row r="30" spans="1:246" ht="15.6" customHeight="1">
      <c r="B30" s="16"/>
      <c r="C30" s="16"/>
      <c r="D30" s="16"/>
      <c r="E30" s="16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</row>
    <row r="31" spans="1:246" ht="13.2" customHeight="1">
      <c r="B31" s="16"/>
      <c r="C31" s="16"/>
      <c r="D31" s="16"/>
      <c r="E31" s="16"/>
    </row>
    <row r="32" spans="1:246">
      <c r="B32" s="16"/>
      <c r="C32" s="16"/>
      <c r="D32" s="16"/>
      <c r="E32" s="16"/>
    </row>
    <row r="33" spans="2:246">
      <c r="B33" s="16"/>
      <c r="C33" s="16"/>
      <c r="D33" s="16"/>
      <c r="E33" s="16"/>
    </row>
    <row r="34" spans="2:246">
      <c r="B34" s="16"/>
      <c r="C34" s="16"/>
      <c r="D34" s="16"/>
      <c r="E34" s="16"/>
    </row>
    <row r="35" spans="2:246">
      <c r="B35" s="16"/>
      <c r="C35" s="16"/>
      <c r="D35" s="16"/>
      <c r="E35" s="16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</row>
    <row r="36" spans="2:246">
      <c r="B36" s="16"/>
      <c r="C36" s="16"/>
      <c r="D36" s="16"/>
      <c r="E36" s="16"/>
    </row>
    <row r="37" spans="2:246">
      <c r="B37" s="16"/>
      <c r="C37" s="16"/>
      <c r="D37" s="16"/>
      <c r="E37" s="16"/>
    </row>
    <row r="38" spans="2:246">
      <c r="B38" s="16"/>
      <c r="C38" s="16"/>
      <c r="D38" s="16"/>
      <c r="E38" s="16"/>
    </row>
    <row r="39" spans="2:246">
      <c r="B39" s="16"/>
      <c r="C39" s="16"/>
      <c r="D39" s="16"/>
      <c r="E39" s="16"/>
    </row>
    <row r="40" spans="2:246">
      <c r="B40" s="16"/>
      <c r="C40" s="16"/>
      <c r="D40" s="16"/>
      <c r="E40" s="16"/>
    </row>
    <row r="41" spans="2:246">
      <c r="B41" s="16"/>
      <c r="C41" s="16"/>
      <c r="D41" s="16"/>
      <c r="E41" s="16"/>
    </row>
  </sheetData>
  <sheetProtection deleteColumns="0" deleteRows="0"/>
  <mergeCells count="3">
    <mergeCell ref="A2:H2"/>
    <mergeCell ref="A4:D4"/>
    <mergeCell ref="E4:H4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150" workbookViewId="0">
      <selection activeCell="H8" sqref="H8"/>
    </sheetView>
  </sheetViews>
  <sheetFormatPr defaultColWidth="10" defaultRowHeight="15.6"/>
  <cols>
    <col min="1" max="1" width="20.6640625" style="1" customWidth="1"/>
    <col min="2" max="4" width="8.33203125" style="1" customWidth="1"/>
    <col min="5" max="5" width="20.6640625" style="1" customWidth="1"/>
    <col min="6" max="8" width="8.5546875" style="1" customWidth="1"/>
    <col min="9" max="16384" width="10" style="1"/>
  </cols>
  <sheetData>
    <row r="1" spans="1:8">
      <c r="A1" s="2"/>
      <c r="B1" s="2"/>
      <c r="C1" s="2"/>
    </row>
    <row r="2" spans="1:8" ht="21.6">
      <c r="A2" s="83" t="s">
        <v>89</v>
      </c>
      <c r="B2" s="83"/>
      <c r="C2" s="83"/>
      <c r="D2" s="83"/>
      <c r="E2" s="83"/>
      <c r="F2" s="83"/>
      <c r="G2" s="83"/>
      <c r="H2" s="83"/>
    </row>
    <row r="3" spans="1:8">
      <c r="A3" s="3"/>
      <c r="B3" s="3"/>
      <c r="C3" s="3"/>
      <c r="D3" s="3"/>
      <c r="G3" s="4" t="s">
        <v>0</v>
      </c>
    </row>
    <row r="4" spans="1:8">
      <c r="A4" s="79" t="s">
        <v>1</v>
      </c>
      <c r="B4" s="79"/>
      <c r="C4" s="79"/>
      <c r="D4" s="79"/>
      <c r="E4" s="79" t="s">
        <v>2</v>
      </c>
      <c r="F4" s="79"/>
      <c r="G4" s="79"/>
      <c r="H4" s="79"/>
    </row>
    <row r="5" spans="1:8" ht="24" customHeight="1">
      <c r="A5" s="35" t="s">
        <v>61</v>
      </c>
      <c r="B5" s="56" t="s">
        <v>85</v>
      </c>
      <c r="C5" s="56" t="s">
        <v>86</v>
      </c>
      <c r="D5" s="36" t="s">
        <v>4</v>
      </c>
      <c r="E5" s="35" t="s">
        <v>61</v>
      </c>
      <c r="F5" s="56" t="s">
        <v>85</v>
      </c>
      <c r="G5" s="56" t="s">
        <v>86</v>
      </c>
      <c r="H5" s="36" t="s">
        <v>4</v>
      </c>
    </row>
    <row r="6" spans="1:8">
      <c r="A6" s="7" t="s">
        <v>73</v>
      </c>
      <c r="B6" s="8">
        <v>254</v>
      </c>
      <c r="C6" s="26">
        <f>'[1]16国有'!$C$6</f>
        <v>254</v>
      </c>
      <c r="D6" s="72">
        <f>C6/B6</f>
        <v>1</v>
      </c>
      <c r="E6" s="77" t="s">
        <v>105</v>
      </c>
      <c r="F6" s="8">
        <v>120</v>
      </c>
      <c r="G6" s="26">
        <v>120</v>
      </c>
      <c r="H6" s="72">
        <f>G6/F6</f>
        <v>1</v>
      </c>
    </row>
    <row r="7" spans="1:8">
      <c r="A7" s="7"/>
      <c r="B7" s="8"/>
      <c r="C7" s="26"/>
      <c r="D7" s="72"/>
      <c r="E7" s="7"/>
      <c r="F7" s="8"/>
      <c r="G7" s="26"/>
      <c r="H7" s="9"/>
    </row>
    <row r="8" spans="1:8">
      <c r="A8" s="7"/>
      <c r="B8" s="8"/>
      <c r="C8" s="26"/>
      <c r="D8" s="72"/>
      <c r="E8" s="7"/>
      <c r="F8" s="8"/>
      <c r="G8" s="26"/>
      <c r="H8" s="9"/>
    </row>
    <row r="9" spans="1:8">
      <c r="A9" s="37"/>
      <c r="B9" s="8"/>
      <c r="C9" s="26"/>
      <c r="D9" s="72"/>
      <c r="E9" s="38"/>
      <c r="F9" s="8"/>
      <c r="G9" s="26"/>
      <c r="H9" s="9"/>
    </row>
    <row r="10" spans="1:8">
      <c r="A10" s="11" t="s">
        <v>74</v>
      </c>
      <c r="B10" s="8">
        <v>254</v>
      </c>
      <c r="C10" s="26">
        <f>C6</f>
        <v>254</v>
      </c>
      <c r="D10" s="72">
        <f>C10/B10</f>
        <v>1</v>
      </c>
      <c r="E10" s="11" t="s">
        <v>75</v>
      </c>
      <c r="F10" s="8">
        <v>120</v>
      </c>
      <c r="G10" s="26">
        <v>120</v>
      </c>
      <c r="H10" s="72">
        <f>G10/F10</f>
        <v>1</v>
      </c>
    </row>
    <row r="11" spans="1:8">
      <c r="A11" s="37"/>
      <c r="B11" s="8"/>
      <c r="C11" s="26"/>
      <c r="D11" s="72"/>
      <c r="E11" s="13" t="s">
        <v>54</v>
      </c>
      <c r="F11" s="8">
        <v>134</v>
      </c>
      <c r="G11" s="26">
        <v>134</v>
      </c>
      <c r="H11" s="72">
        <f>G11/F11</f>
        <v>1</v>
      </c>
    </row>
    <row r="12" spans="1:8">
      <c r="A12" s="11" t="s">
        <v>76</v>
      </c>
      <c r="B12" s="8"/>
      <c r="C12" s="26">
        <v>254</v>
      </c>
      <c r="D12" s="72"/>
      <c r="E12" s="11" t="s">
        <v>77</v>
      </c>
      <c r="F12" s="8">
        <v>254</v>
      </c>
      <c r="G12" s="26">
        <f>G10+G11</f>
        <v>254</v>
      </c>
      <c r="H12" s="72">
        <f>G12/F12</f>
        <v>1</v>
      </c>
    </row>
    <row r="14" spans="1:8">
      <c r="E14" s="39"/>
      <c r="F14" s="39"/>
      <c r="G14" s="39"/>
    </row>
    <row r="34" spans="7:7">
      <c r="G34" s="14"/>
    </row>
  </sheetData>
  <sheetProtection deleteColumns="0" deleteRows="0"/>
  <mergeCells count="3">
    <mergeCell ref="A2:H2"/>
    <mergeCell ref="A4:D4"/>
    <mergeCell ref="E4:H4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9"/>
  <sheetViews>
    <sheetView zoomScale="150" workbookViewId="0">
      <selection activeCell="D27" sqref="D27"/>
    </sheetView>
  </sheetViews>
  <sheetFormatPr defaultColWidth="10" defaultRowHeight="15.6"/>
  <cols>
    <col min="1" max="1" width="20" style="15" customWidth="1"/>
    <col min="2" max="3" width="10.33203125" style="16" customWidth="1"/>
    <col min="4" max="4" width="10.33203125" style="17" customWidth="1"/>
    <col min="5" max="5" width="19.88671875" style="15" customWidth="1"/>
    <col min="6" max="6" width="12.109375" style="18" customWidth="1"/>
    <col min="7" max="7" width="10.6640625" style="15" bestFit="1" customWidth="1"/>
    <col min="8" max="249" width="10" style="15"/>
  </cols>
  <sheetData>
    <row r="1" spans="1:249">
      <c r="A1" s="19"/>
    </row>
    <row r="2" spans="1:249" ht="21.6">
      <c r="A2" s="78" t="s">
        <v>90</v>
      </c>
      <c r="B2" s="78"/>
      <c r="C2" s="78"/>
      <c r="D2" s="78"/>
      <c r="E2" s="78"/>
      <c r="F2" s="78"/>
    </row>
    <row r="3" spans="1:249">
      <c r="A3" s="20"/>
      <c r="B3" s="21"/>
      <c r="C3" s="21"/>
      <c r="D3" s="22"/>
      <c r="E3" s="23"/>
      <c r="F3" s="23" t="s">
        <v>0</v>
      </c>
    </row>
    <row r="4" spans="1:249">
      <c r="A4" s="79" t="s">
        <v>78</v>
      </c>
      <c r="B4" s="79"/>
      <c r="C4" s="79"/>
      <c r="D4" s="79"/>
      <c r="E4" s="79" t="s">
        <v>79</v>
      </c>
      <c r="F4" s="79"/>
    </row>
    <row r="5" spans="1:249" ht="26.4" customHeight="1">
      <c r="A5" s="5" t="s">
        <v>80</v>
      </c>
      <c r="B5" s="5" t="s">
        <v>92</v>
      </c>
      <c r="C5" s="5" t="s">
        <v>93</v>
      </c>
      <c r="D5" s="24" t="s">
        <v>81</v>
      </c>
      <c r="E5" s="5" t="s">
        <v>3</v>
      </c>
      <c r="F5" s="5" t="s">
        <v>93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</row>
    <row r="6" spans="1:249" ht="13.2">
      <c r="A6" s="7" t="s">
        <v>5</v>
      </c>
      <c r="B6" s="8">
        <v>60115</v>
      </c>
      <c r="C6" s="26">
        <v>104543</v>
      </c>
      <c r="D6" s="72">
        <f t="shared" ref="D6:D27" si="0">C6/B6-1</f>
        <v>0.73905015387174577</v>
      </c>
      <c r="E6" s="10" t="s">
        <v>6</v>
      </c>
      <c r="F6" s="26">
        <f>'[1]17一般'!$G$5</f>
        <v>81407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</row>
    <row r="7" spans="1:249" ht="13.2">
      <c r="A7" s="7" t="s">
        <v>7</v>
      </c>
      <c r="B7" s="8">
        <v>36778</v>
      </c>
      <c r="C7" s="26">
        <f>'[1]17一般'!$C$8</f>
        <v>5000</v>
      </c>
      <c r="D7" s="72">
        <f t="shared" si="0"/>
        <v>-0.8640491598238077</v>
      </c>
      <c r="E7" s="10" t="s">
        <v>8</v>
      </c>
      <c r="F7" s="26">
        <f>'[1]17一般'!$G$7</f>
        <v>212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</row>
    <row r="8" spans="1:249" ht="13.2">
      <c r="A8" s="7" t="s">
        <v>9</v>
      </c>
      <c r="B8" s="8">
        <v>15519</v>
      </c>
      <c r="C8" s="26">
        <v>30000</v>
      </c>
      <c r="D8" s="72">
        <f t="shared" si="0"/>
        <v>0.93311424705200086</v>
      </c>
      <c r="E8" s="10" t="s">
        <v>10</v>
      </c>
      <c r="F8" s="26">
        <f>'[1]17一般'!$G$8</f>
        <v>27831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</row>
    <row r="9" spans="1:249" ht="13.2">
      <c r="A9" s="7" t="s">
        <v>11</v>
      </c>
      <c r="B9" s="8">
        <v>8210</v>
      </c>
      <c r="C9" s="26">
        <f>'[1]17一般'!$C$10</f>
        <v>10000</v>
      </c>
      <c r="D9" s="72">
        <f t="shared" si="0"/>
        <v>0.21802679658952506</v>
      </c>
      <c r="E9" s="10" t="s">
        <v>12</v>
      </c>
      <c r="F9" s="26">
        <f>'[1]17一般'!$G$9</f>
        <v>66925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</row>
    <row r="10" spans="1:249" ht="13.2">
      <c r="A10" s="7" t="s">
        <v>13</v>
      </c>
      <c r="B10" s="8">
        <v>111</v>
      </c>
      <c r="C10" s="26">
        <f>'[1]17一般'!$C$11</f>
        <v>120</v>
      </c>
      <c r="D10" s="72">
        <f t="shared" si="0"/>
        <v>8.1081081081081141E-2</v>
      </c>
      <c r="E10" s="10" t="s">
        <v>14</v>
      </c>
      <c r="F10" s="26">
        <f>'[1]17一般'!$G$10</f>
        <v>9263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</row>
    <row r="11" spans="1:249" ht="13.2">
      <c r="A11" s="7" t="s">
        <v>15</v>
      </c>
      <c r="B11" s="8">
        <v>30666</v>
      </c>
      <c r="C11" s="26">
        <v>42000</v>
      </c>
      <c r="D11" s="72">
        <f t="shared" si="0"/>
        <v>0.3695949911954608</v>
      </c>
      <c r="E11" s="10" t="s">
        <v>16</v>
      </c>
      <c r="F11" s="26">
        <f>'[1]17一般'!$G$11</f>
        <v>3951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</row>
    <row r="12" spans="1:249" ht="13.2">
      <c r="A12" s="7" t="s">
        <v>17</v>
      </c>
      <c r="B12" s="8">
        <v>13296</v>
      </c>
      <c r="C12" s="26">
        <f>'[1]17一般'!$C$13</f>
        <v>20000</v>
      </c>
      <c r="D12" s="72">
        <f t="shared" si="0"/>
        <v>0.50421179302045727</v>
      </c>
      <c r="E12" s="10" t="s">
        <v>18</v>
      </c>
      <c r="F12" s="26">
        <f>'[1]17一般'!$G$12</f>
        <v>42826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</row>
    <row r="13" spans="1:249" ht="13.2">
      <c r="A13" s="7" t="s">
        <v>19</v>
      </c>
      <c r="B13" s="8">
        <v>9315</v>
      </c>
      <c r="C13" s="26">
        <f>'[1]17一般'!$C$14</f>
        <v>15000</v>
      </c>
      <c r="D13" s="72">
        <f t="shared" si="0"/>
        <v>0.61030595813204513</v>
      </c>
      <c r="E13" s="10" t="s">
        <v>20</v>
      </c>
      <c r="F13" s="26">
        <f>'[1]17一般'!$G$13</f>
        <v>22826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</row>
    <row r="14" spans="1:249" ht="13.2">
      <c r="A14" s="7" t="s">
        <v>21</v>
      </c>
      <c r="B14" s="8">
        <v>6328</v>
      </c>
      <c r="C14" s="26">
        <f>'[1]17一般'!$C$15</f>
        <v>10000</v>
      </c>
      <c r="D14" s="72">
        <f t="shared" si="0"/>
        <v>0.5802781289506953</v>
      </c>
      <c r="E14" s="7" t="s">
        <v>22</v>
      </c>
      <c r="F14" s="26">
        <f>'[1]17一般'!$G$14</f>
        <v>1475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</row>
    <row r="15" spans="1:249" ht="13.2">
      <c r="A15" s="7" t="s">
        <v>23</v>
      </c>
      <c r="B15" s="8">
        <v>33207</v>
      </c>
      <c r="C15" s="26">
        <v>50000</v>
      </c>
      <c r="D15" s="72">
        <f t="shared" si="0"/>
        <v>0.5057066281205771</v>
      </c>
      <c r="E15" s="10" t="s">
        <v>24</v>
      </c>
      <c r="F15" s="26">
        <f>'[1]17一般'!$G$15</f>
        <v>33341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</row>
    <row r="16" spans="1:249" ht="13.2">
      <c r="A16" s="7" t="s">
        <v>25</v>
      </c>
      <c r="B16" s="8">
        <v>7778</v>
      </c>
      <c r="C16" s="26">
        <f>'[1]17一般'!$C$17</f>
        <v>10000</v>
      </c>
      <c r="D16" s="72">
        <f t="shared" si="0"/>
        <v>0.28567755206994083</v>
      </c>
      <c r="E16" s="10" t="s">
        <v>26</v>
      </c>
      <c r="F16" s="26">
        <f>'[1]17一般'!$G$16</f>
        <v>32422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</row>
    <row r="17" spans="1:249" ht="13.2">
      <c r="A17" s="7" t="s">
        <v>27</v>
      </c>
      <c r="B17" s="8">
        <v>2159</v>
      </c>
      <c r="C17" s="26">
        <f>'[1]17一般'!$C$21</f>
        <v>2500</v>
      </c>
      <c r="D17" s="72">
        <f t="shared" si="0"/>
        <v>0.15794349235757288</v>
      </c>
      <c r="E17" s="10" t="s">
        <v>28</v>
      </c>
      <c r="F17" s="26">
        <f>'[1]17一般'!$G$17</f>
        <v>3431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</row>
    <row r="18" spans="1:249" ht="13.2">
      <c r="A18" s="7" t="s">
        <v>29</v>
      </c>
      <c r="B18" s="8">
        <v>26417</v>
      </c>
      <c r="C18" s="26">
        <v>40000</v>
      </c>
      <c r="D18" s="72">
        <f t="shared" si="0"/>
        <v>0.51417647726842564</v>
      </c>
      <c r="E18" s="10" t="s">
        <v>30</v>
      </c>
      <c r="F18" s="26">
        <f>'[1]17一般'!$G$18</f>
        <v>428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</row>
    <row r="19" spans="1:249" ht="13.2">
      <c r="A19" s="7" t="s">
        <v>31</v>
      </c>
      <c r="B19" s="8">
        <v>2002</v>
      </c>
      <c r="C19" s="26">
        <f>'[1]17一般'!$C$23</f>
        <v>2200</v>
      </c>
      <c r="D19" s="72">
        <f t="shared" si="0"/>
        <v>9.8901098901098994E-2</v>
      </c>
      <c r="E19" s="10" t="s">
        <v>32</v>
      </c>
      <c r="F19" s="26">
        <f>'[1]17一般'!$G$19</f>
        <v>2505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</row>
    <row r="20" spans="1:249" ht="13.2">
      <c r="A20" s="29" t="s">
        <v>33</v>
      </c>
      <c r="B20" s="8">
        <v>25593</v>
      </c>
      <c r="C20" s="26">
        <f>'[1]17一般'!$C$26</f>
        <v>16500</v>
      </c>
      <c r="D20" s="72">
        <f t="shared" si="0"/>
        <v>-0.35529246278279214</v>
      </c>
      <c r="E20" s="10" t="s">
        <v>36</v>
      </c>
      <c r="F20" s="26">
        <f>'[1]17一般'!$G$22</f>
        <v>1079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</row>
    <row r="21" spans="1:249" ht="13.2">
      <c r="A21" s="30" t="s">
        <v>35</v>
      </c>
      <c r="B21" s="8">
        <v>13102</v>
      </c>
      <c r="C21" s="26">
        <f>'[1]17一般'!$C$27</f>
        <v>11000</v>
      </c>
      <c r="D21" s="72">
        <f t="shared" si="0"/>
        <v>-0.16043352159975577</v>
      </c>
      <c r="E21" s="10" t="s">
        <v>38</v>
      </c>
      <c r="F21" s="26">
        <f>'[1]17一般'!$G$23</f>
        <v>19521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</row>
    <row r="22" spans="1:249" ht="13.2">
      <c r="A22" s="29" t="s">
        <v>37</v>
      </c>
      <c r="B22" s="8">
        <v>10406</v>
      </c>
      <c r="C22" s="26">
        <f>'[1]17一般'!$C$28</f>
        <v>8000</v>
      </c>
      <c r="D22" s="72">
        <f t="shared" si="0"/>
        <v>-0.23121276186815298</v>
      </c>
      <c r="E22" s="7" t="s">
        <v>40</v>
      </c>
      <c r="F22" s="26">
        <f>'[1]17一般'!$G$24</f>
        <v>2041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</row>
    <row r="23" spans="1:249" ht="13.2">
      <c r="A23" s="7" t="s">
        <v>39</v>
      </c>
      <c r="B23" s="8">
        <v>6837</v>
      </c>
      <c r="C23" s="26">
        <f>'[1]17一般'!$C$29</f>
        <v>5000</v>
      </c>
      <c r="D23" s="72">
        <f t="shared" si="0"/>
        <v>-0.26868509580225242</v>
      </c>
      <c r="E23" s="7" t="s">
        <v>82</v>
      </c>
      <c r="F23" s="26">
        <f>'[1]17一般'!$G$25</f>
        <v>11579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</row>
    <row r="24" spans="1:249" ht="21" customHeight="1">
      <c r="A24" s="31" t="s">
        <v>41</v>
      </c>
      <c r="B24" s="8">
        <v>65521</v>
      </c>
      <c r="C24" s="26">
        <v>25000</v>
      </c>
      <c r="D24" s="72">
        <f t="shared" si="0"/>
        <v>-0.61844294195754035</v>
      </c>
      <c r="E24" s="7" t="s">
        <v>83</v>
      </c>
      <c r="F24" s="26">
        <f>'[1]17一般'!$G$26</f>
        <v>22520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</row>
    <row r="25" spans="1:249" ht="13.2" customHeight="1">
      <c r="A25" s="7" t="s">
        <v>94</v>
      </c>
      <c r="B25" s="8">
        <v>52</v>
      </c>
      <c r="C25" s="26">
        <v>60</v>
      </c>
      <c r="D25" s="72">
        <f t="shared" si="0"/>
        <v>0.15384615384615374</v>
      </c>
      <c r="E25" s="73" t="s">
        <v>98</v>
      </c>
      <c r="F25" s="26">
        <v>391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</row>
    <row r="26" spans="1:249" ht="13.2" customHeight="1">
      <c r="A26" s="77" t="s">
        <v>106</v>
      </c>
      <c r="B26" s="8">
        <v>302</v>
      </c>
      <c r="C26" s="26">
        <v>440</v>
      </c>
      <c r="D26" s="72">
        <f t="shared" si="0"/>
        <v>0.45695364238410585</v>
      </c>
      <c r="E26" s="73" t="s">
        <v>99</v>
      </c>
      <c r="F26" s="26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</row>
    <row r="27" spans="1:249" ht="13.2" customHeight="1">
      <c r="A27" s="77" t="s">
        <v>107</v>
      </c>
      <c r="B27" s="8">
        <v>19734</v>
      </c>
      <c r="C27" s="26">
        <v>3000</v>
      </c>
      <c r="D27" s="72">
        <f t="shared" si="0"/>
        <v>-0.84797810884767411</v>
      </c>
      <c r="E27" s="7"/>
      <c r="F27" s="26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</row>
    <row r="28" spans="1:249" ht="13.2">
      <c r="A28" s="7"/>
      <c r="B28" s="8"/>
      <c r="C28" s="26"/>
      <c r="D28" s="72"/>
      <c r="E28" s="7"/>
      <c r="F28" s="26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</row>
    <row r="29" spans="1:249" ht="13.2">
      <c r="A29" s="11" t="s">
        <v>42</v>
      </c>
      <c r="B29" s="8">
        <v>380346</v>
      </c>
      <c r="C29" s="26">
        <v>399363</v>
      </c>
      <c r="D29" s="72">
        <f>C29/B29-1</f>
        <v>4.9999211244498465E-2</v>
      </c>
      <c r="E29" s="11" t="s">
        <v>43</v>
      </c>
      <c r="F29" s="26">
        <f>SUM(F6:F28)</f>
        <v>385974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</row>
    <row r="30" spans="1:249" ht="13.2">
      <c r="A30" s="7" t="s">
        <v>44</v>
      </c>
      <c r="B30" s="57"/>
      <c r="C30" s="26">
        <f>C31+C32</f>
        <v>37924</v>
      </c>
      <c r="D30" s="72"/>
      <c r="E30" s="32" t="s">
        <v>45</v>
      </c>
      <c r="F30" s="26">
        <f>F31+F32</f>
        <v>65513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</row>
    <row r="31" spans="1:249" ht="13.2">
      <c r="A31" s="7" t="s">
        <v>46</v>
      </c>
      <c r="B31" s="57"/>
      <c r="C31" s="26">
        <f>'[1]17一般'!$C$40</f>
        <v>25900</v>
      </c>
      <c r="D31" s="72"/>
      <c r="E31" s="77" t="s">
        <v>108</v>
      </c>
      <c r="F31" s="26">
        <f>'[1]17一般'!$G$47</f>
        <v>36607</v>
      </c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</row>
    <row r="32" spans="1:249" ht="13.2">
      <c r="A32" s="7" t="s">
        <v>47</v>
      </c>
      <c r="B32" s="57"/>
      <c r="C32" s="26">
        <f>'[1]17一般'!$C$41</f>
        <v>12024</v>
      </c>
      <c r="D32" s="72"/>
      <c r="E32" s="7" t="s">
        <v>48</v>
      </c>
      <c r="F32" s="26">
        <f>'[1]17一般'!$G$48</f>
        <v>28906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</row>
    <row r="33" spans="1:249" ht="13.2">
      <c r="A33" s="31" t="s">
        <v>49</v>
      </c>
      <c r="B33" s="57"/>
      <c r="C33" s="67"/>
      <c r="D33" s="72"/>
      <c r="E33" s="7" t="s">
        <v>50</v>
      </c>
      <c r="F33" s="26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</row>
    <row r="34" spans="1:249" ht="13.2">
      <c r="A34" s="7" t="s">
        <v>51</v>
      </c>
      <c r="B34" s="70"/>
      <c r="C34" s="67"/>
      <c r="D34" s="72"/>
      <c r="E34" s="32" t="s">
        <v>52</v>
      </c>
      <c r="F34" s="26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</row>
    <row r="35" spans="1:249" ht="13.2">
      <c r="A35" s="7" t="s">
        <v>95</v>
      </c>
      <c r="B35" s="57"/>
      <c r="C35" s="67">
        <v>14200</v>
      </c>
      <c r="D35" s="72"/>
      <c r="E35" s="59" t="s">
        <v>54</v>
      </c>
      <c r="F35" s="26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</row>
    <row r="36" spans="1:249" ht="13.2">
      <c r="A36" s="59" t="s">
        <v>53</v>
      </c>
      <c r="B36" s="57"/>
      <c r="C36" s="67"/>
      <c r="D36" s="72"/>
      <c r="E36" s="7" t="s">
        <v>56</v>
      </c>
      <c r="F36" s="26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</row>
    <row r="37" spans="1:249" ht="13.2">
      <c r="A37" s="7" t="s">
        <v>55</v>
      </c>
      <c r="B37" s="57"/>
      <c r="C37" s="26"/>
      <c r="D37" s="72"/>
      <c r="E37" s="7" t="s">
        <v>58</v>
      </c>
      <c r="F37" s="26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</row>
    <row r="38" spans="1:249" ht="13.2">
      <c r="A38" s="7" t="s">
        <v>57</v>
      </c>
      <c r="B38" s="57"/>
      <c r="C38" s="26"/>
      <c r="D38" s="72"/>
      <c r="E38" s="32"/>
      <c r="F38" s="26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</row>
    <row r="39" spans="1:249" ht="13.2">
      <c r="A39" s="34" t="s">
        <v>59</v>
      </c>
      <c r="B39" s="57"/>
      <c r="C39" s="26">
        <v>451487</v>
      </c>
      <c r="D39" s="72"/>
      <c r="E39" s="34" t="s">
        <v>60</v>
      </c>
      <c r="F39" s="26">
        <f>F29+F30</f>
        <v>451487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</row>
  </sheetData>
  <sheetProtection deleteColumns="0" deleteRows="0"/>
  <mergeCells count="3">
    <mergeCell ref="A2:F2"/>
    <mergeCell ref="A4:D4"/>
    <mergeCell ref="E4:F4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150" workbookViewId="0">
      <selection activeCell="A3" sqref="A3"/>
    </sheetView>
  </sheetViews>
  <sheetFormatPr defaultColWidth="10" defaultRowHeight="15.6"/>
  <cols>
    <col min="1" max="1" width="19.88671875" style="1" customWidth="1"/>
    <col min="2" max="4" width="10.33203125" style="1" customWidth="1"/>
    <col min="5" max="5" width="19.88671875" style="1" customWidth="1"/>
    <col min="6" max="6" width="10.6640625" style="1" customWidth="1"/>
    <col min="7" max="16384" width="10" style="1"/>
  </cols>
  <sheetData>
    <row r="1" spans="1:6">
      <c r="A1" s="2"/>
      <c r="B1" s="2"/>
      <c r="C1" s="2"/>
    </row>
    <row r="2" spans="1:6" ht="21.6">
      <c r="A2" s="83" t="s">
        <v>91</v>
      </c>
      <c r="B2" s="83"/>
      <c r="C2" s="83"/>
      <c r="D2" s="83"/>
      <c r="E2" s="83"/>
    </row>
    <row r="3" spans="1:6">
      <c r="A3" s="3"/>
      <c r="B3" s="3"/>
      <c r="C3" s="3"/>
      <c r="D3" s="3"/>
      <c r="E3" s="4"/>
      <c r="F3" s="4" t="s">
        <v>0</v>
      </c>
    </row>
    <row r="4" spans="1:6">
      <c r="A4" s="79" t="s">
        <v>78</v>
      </c>
      <c r="B4" s="79"/>
      <c r="C4" s="79"/>
      <c r="D4" s="79"/>
      <c r="E4" s="79" t="s">
        <v>79</v>
      </c>
      <c r="F4" s="79"/>
    </row>
    <row r="5" spans="1:6" ht="30" customHeight="1">
      <c r="A5" s="5" t="s">
        <v>80</v>
      </c>
      <c r="B5" s="5" t="s">
        <v>92</v>
      </c>
      <c r="C5" s="5" t="s">
        <v>93</v>
      </c>
      <c r="D5" s="24" t="s">
        <v>81</v>
      </c>
      <c r="E5" s="5" t="s">
        <v>3</v>
      </c>
      <c r="F5" s="5" t="s">
        <v>93</v>
      </c>
    </row>
    <row r="6" spans="1:6">
      <c r="A6" s="7" t="s">
        <v>73</v>
      </c>
      <c r="B6" s="8">
        <v>254</v>
      </c>
      <c r="C6" s="8">
        <v>226</v>
      </c>
      <c r="D6" s="72">
        <f>C6/B6-1</f>
        <v>-0.11023622047244097</v>
      </c>
      <c r="E6" s="7" t="s">
        <v>84</v>
      </c>
      <c r="F6" s="8">
        <v>226</v>
      </c>
    </row>
    <row r="7" spans="1:6">
      <c r="A7" s="7"/>
      <c r="B7" s="8"/>
      <c r="C7" s="8"/>
      <c r="D7" s="72"/>
      <c r="E7" s="7"/>
      <c r="F7" s="68"/>
    </row>
    <row r="8" spans="1:6">
      <c r="A8" s="7"/>
      <c r="B8" s="8"/>
      <c r="C8" s="8"/>
      <c r="D8" s="72"/>
      <c r="E8" s="7"/>
      <c r="F8" s="68"/>
    </row>
    <row r="9" spans="1:6">
      <c r="A9" s="7"/>
      <c r="B9" s="8"/>
      <c r="C9" s="8"/>
      <c r="D9" s="72"/>
      <c r="E9" s="7"/>
      <c r="F9" s="68"/>
    </row>
    <row r="10" spans="1:6">
      <c r="A10" s="7"/>
      <c r="B10" s="8"/>
      <c r="C10" s="8"/>
      <c r="D10" s="72"/>
      <c r="E10" s="10"/>
      <c r="F10" s="68"/>
    </row>
    <row r="11" spans="1:6">
      <c r="A11" s="11" t="s">
        <v>74</v>
      </c>
      <c r="B11" s="8">
        <v>254</v>
      </c>
      <c r="C11" s="8">
        <v>226</v>
      </c>
      <c r="D11" s="72">
        <f>C11/B11-1</f>
        <v>-0.11023622047244097</v>
      </c>
      <c r="E11" s="11" t="s">
        <v>75</v>
      </c>
      <c r="F11" s="8">
        <v>226</v>
      </c>
    </row>
    <row r="12" spans="1:6">
      <c r="A12" s="12"/>
      <c r="B12" s="8"/>
      <c r="C12" s="8"/>
      <c r="D12" s="72"/>
      <c r="E12" s="13" t="s">
        <v>54</v>
      </c>
      <c r="F12" s="68"/>
    </row>
    <row r="13" spans="1:6">
      <c r="A13" s="11" t="s">
        <v>76</v>
      </c>
      <c r="B13" s="8">
        <v>254</v>
      </c>
      <c r="C13" s="8">
        <v>226</v>
      </c>
      <c r="D13" s="72">
        <f>C13/B13-1</f>
        <v>-0.11023622047244097</v>
      </c>
      <c r="E13" s="11" t="s">
        <v>77</v>
      </c>
      <c r="F13" s="8">
        <v>226</v>
      </c>
    </row>
    <row r="15" spans="1:6">
      <c r="A15" s="84"/>
      <c r="B15" s="84"/>
      <c r="C15" s="84"/>
      <c r="D15" s="84"/>
      <c r="E15" s="84"/>
    </row>
    <row r="32" spans="6:6">
      <c r="F32" s="14"/>
    </row>
  </sheetData>
  <sheetProtection deleteColumns="0" deleteRows="0"/>
  <mergeCells count="4">
    <mergeCell ref="A2:E2"/>
    <mergeCell ref="A4:D4"/>
    <mergeCell ref="A15:E15"/>
    <mergeCell ref="E4:F4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2016一般公共预算收支</vt:lpstr>
      <vt:lpstr>2016政府性基金收支</vt:lpstr>
      <vt:lpstr>2016国有资本收支</vt:lpstr>
      <vt:lpstr>2017一般公共预算收支预算</vt:lpstr>
      <vt:lpstr>2017国有资本收支预算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Administrator</cp:lastModifiedBy>
  <cp:revision>1</cp:revision>
  <cp:lastPrinted>2016-01-25T07:19:52Z</cp:lastPrinted>
  <dcterms:created xsi:type="dcterms:W3CDTF">2016-01-13T11:03:51Z</dcterms:created>
  <dcterms:modified xsi:type="dcterms:W3CDTF">2017-02-23T05:54:47Z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