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400" windowHeight="17350" tabRatio="903"/>
  </bookViews>
  <sheets>
    <sheet name="目录" sheetId="34" r:id="rId1"/>
    <sheet name="1-1一般公共预算收入表 " sheetId="1" r:id="rId2"/>
    <sheet name="1-2一般公共预算支出表" sheetId="2" r:id="rId3"/>
    <sheet name="1-3区本级一般公共预算收入情况表" sheetId="37" r:id="rId4"/>
    <sheet name="1-4一般公共预算本级支出表 （公开到项级）" sheetId="4" r:id="rId5"/>
    <sheet name="1-5一般公共预算本级基本支出表（公开到款级）" sheetId="5" r:id="rId6"/>
    <sheet name="1-6一般公共预算税收返还和转移支付表 " sheetId="7" r:id="rId7"/>
    <sheet name="1-7一般公共预算支出表（对下转移支付项目）" sheetId="35" r:id="rId8"/>
    <sheet name="1-8区级“三公”经费预算财政拨款情况统计表" sheetId="8" r:id="rId9"/>
    <sheet name="2-1政府性基金收入表 " sheetId="9" r:id="rId10"/>
    <sheet name="2-2政府性基金支出表" sheetId="10" r:id="rId11"/>
    <sheet name="2-3区本级政府性基金预算收入情况表" sheetId="36" r:id="rId12"/>
    <sheet name="2-4区本级政府性基金预算支出情况表（公开到项级）" sheetId="12" r:id="rId13"/>
    <sheet name="2-5政府性基金转移支付表 " sheetId="13" r:id="rId14"/>
    <sheet name="3-1国有资本经营预算收入表 " sheetId="14" r:id="rId15"/>
    <sheet name="3-2国有资本经营预算支出表 " sheetId="15" r:id="rId16"/>
    <sheet name="3-3盘龙区本级国有资本经营收入预算情况表" sheetId="16" r:id="rId17"/>
    <sheet name="3-4区本级国有资本经营支出预算情况表（公开到项级）" sheetId="17" r:id="rId18"/>
    <sheet name="3-5 盘龙区国有资本经营预算转移支付表 " sheetId="18" r:id="rId19"/>
    <sheet name="3-6 国有资本经营预算转移支付表（分项目）" sheetId="19" r:id="rId20"/>
    <sheet name="4-1社会保险基金收入预算情况表" sheetId="20" r:id="rId21"/>
    <sheet name="4-2社会保险基金支出预算情况表" sheetId="21" r:id="rId22"/>
    <sheet name="4-3本级社会保险基金收入预算情况表" sheetId="22" r:id="rId23"/>
    <sheet name="4-4本级社会保险基金支出预算情况表" sheetId="23" r:id="rId24"/>
    <sheet name="5-1  2019年地方政府债务限额及余额预算情况表" sheetId="24" r:id="rId25"/>
    <sheet name="5-2  2019年地方政府一般债务余额情况表" sheetId="25" r:id="rId26"/>
    <sheet name="5-3  本级2019年地方政府一般债务余额情况表" sheetId="26" r:id="rId27"/>
    <sheet name="5-4 2019年地方政府专项债务余额情况表" sheetId="27" r:id="rId28"/>
    <sheet name="5-5 本级2019年地方政府专项债务余额情况表（本级）" sheetId="28" r:id="rId29"/>
    <sheet name="5-6 地方政府债券发行及还本付息情况表" sheetId="29" r:id="rId30"/>
    <sheet name="5-7 2020年本级政府专项债务限额和余额情况表" sheetId="30" r:id="rId31"/>
    <sheet name="5-8 2020年年初新增地方政府债券资金安排表" sheetId="31" r:id="rId32"/>
    <sheet name="6-1重大政策和重点项目绩效目标表" sheetId="32" r:id="rId33"/>
    <sheet name="6-2重点工作情况解释说明汇总表" sheetId="33" r:id="rId34"/>
  </sheets>
  <externalReferences>
    <externalReference r:id="rId35"/>
    <externalReference r:id="rId36"/>
    <externalReference r:id="rId37"/>
  </externalReferences>
  <definedNames>
    <definedName name="_xlnm._FilterDatabase" localSheetId="1" hidden="1">'1-1一般公共预算收入表 '!$A$4:$E$40</definedName>
    <definedName name="_xlnm._FilterDatabase" localSheetId="2" hidden="1">'1-2一般公共预算支出表'!$A$3:$F$38</definedName>
    <definedName name="_xlnm._FilterDatabase" localSheetId="4" hidden="1">'1-4一般公共预算本级支出表 （公开到项级）'!$A$3:$D$1195</definedName>
    <definedName name="_xlnm._FilterDatabase" localSheetId="5" hidden="1">'1-5一般公共预算本级基本支出表（公开到款级）'!$A$3:$B$31</definedName>
    <definedName name="_xlnm._FilterDatabase" localSheetId="9" hidden="1">'2-1政府性基金收入表 '!$A$3:$D$32</definedName>
    <definedName name="_xlnm._FilterDatabase" localSheetId="10" hidden="1">'2-2政府性基金支出表'!$A$3:$D$46</definedName>
    <definedName name="_xlnm._FilterDatabase" localSheetId="12" hidden="1">'2-4区本级政府性基金预算支出情况表（公开到项级）'!$A$3:$D$55</definedName>
    <definedName name="_xlnm._FilterDatabase" localSheetId="13" hidden="1">'2-5政府性基金转移支付表 '!$A$3:$D$11</definedName>
    <definedName name="_xlnm._FilterDatabase" localSheetId="14" hidden="1">'3-1国有资本经营预算收入表 '!$A$3:$D$38</definedName>
    <definedName name="_xlnm._FilterDatabase" localSheetId="15" hidden="1">'3-2国有资本经营预算支出表 '!$A$3:$D$24</definedName>
    <definedName name="_xlnm._FilterDatabase" localSheetId="16" hidden="1">'3-3盘龙区本级国有资本经营收入预算情况表'!$A$3:$D$23</definedName>
    <definedName name="_xlnm._FilterDatabase" localSheetId="17" hidden="1">'3-4区本级国有资本经营支出预算情况表（公开到项级）'!$A$3:$D$16</definedName>
    <definedName name="_xlnm._FilterDatabase" localSheetId="20" hidden="1">'4-1社会保险基金收入预算情况表'!$A$3:$D$42</definedName>
    <definedName name="_xlnm._FilterDatabase" localSheetId="21" hidden="1">'4-2社会保险基金支出预算情况表'!$A$3:$D$25</definedName>
    <definedName name="_xlnm._FilterDatabase" localSheetId="22" hidden="1">'4-3本级社会保险基金收入预算情况表'!$A$3:$D$35</definedName>
    <definedName name="_xlnm._FilterDatabase" localSheetId="23" hidden="1">'4-4本级社会保险基金支出预算情况表'!$A$3:$D$21</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 localSheetId="23">[1]_ESList!$A$1:$A$27</definedName>
    <definedName name="_lst_r_地方财政预算表2015年全省汇总_10_科目编码名称">[2]_ESList!$A$1:$A$27</definedName>
    <definedName name="_xlnm.Print_Area" localSheetId="2">'1-2一般公共预算支出表'!$A$1:$D$38</definedName>
    <definedName name="_xlnm.Print_Area" localSheetId="4">'1-4一般公共预算本级支出表 （公开到项级）'!$A$1:$D$1195</definedName>
    <definedName name="_xlnm.Print_Area" localSheetId="5">'1-5一般公共预算本级基本支出表（公开到款级）'!$A$1:$B$31</definedName>
    <definedName name="_xlnm.Print_Area" localSheetId="6">'1-6一般公共预算税收返还和转移支付表 '!$A$1:$E$23</definedName>
    <definedName name="_xlnm.Print_Area" localSheetId="9">'2-1政府性基金收入表 '!$A$1:$D$32</definedName>
    <definedName name="_xlnm.Print_Area" localSheetId="10">'2-2政府性基金支出表'!$A$1:$D$46</definedName>
    <definedName name="_xlnm.Print_Area" localSheetId="12">'2-4区本级政府性基金预算支出情况表（公开到项级）'!$A$1:$D$55</definedName>
    <definedName name="_xlnm.Print_Area" localSheetId="13">'2-5政府性基金转移支付表 '!$A$1:$D$11</definedName>
    <definedName name="_xlnm.Print_Area" localSheetId="14">'3-1国有资本经营预算收入表 '!$A$1:$D$38</definedName>
    <definedName name="_xlnm.Print_Area" localSheetId="15">'3-2国有资本经营预算支出表 '!$A$1:$D$24</definedName>
    <definedName name="_xlnm.Print_Area" localSheetId="16">'3-3盘龙区本级国有资本经营收入预算情况表'!$A$1:$D$23</definedName>
    <definedName name="_xlnm.Print_Area" localSheetId="17">'3-4区本级国有资本经营支出预算情况表（公开到项级）'!$A$1:$D$16</definedName>
    <definedName name="_xlnm.Print_Area" localSheetId="20">'4-1社会保险基金收入预算情况表'!$A$1:$D$42</definedName>
    <definedName name="_xlnm.Print_Area" localSheetId="21">'4-2社会保险基金支出预算情况表'!$A$1:$D$25</definedName>
    <definedName name="_xlnm.Print_Area" localSheetId="22">'4-3本级社会保险基金收入预算情况表'!$A$1:$D$35</definedName>
    <definedName name="_xlnm.Print_Area" localSheetId="23">'4-4本级社会保险基金支出预算情况表'!$A$1:$D$21</definedName>
    <definedName name="_xlnm.Print_Area" localSheetId="32">'6-1重大政策和重点项目绩效目标表'!#REF!</definedName>
    <definedName name="_xlnm.Print_Titles" localSheetId="1">'1-1一般公共预算收入表 '!$2:$4</definedName>
    <definedName name="_xlnm.Print_Titles" localSheetId="2">'1-2一般公共预算支出表'!$1:$3</definedName>
    <definedName name="_xlnm.Print_Titles" localSheetId="4">'1-4一般公共预算本级支出表 （公开到项级）'!$1:$3</definedName>
    <definedName name="_xlnm.Print_Titles" localSheetId="5">'1-5一般公共预算本级基本支出表（公开到款级）'!$1:$3</definedName>
    <definedName name="_xlnm.Print_Titles" localSheetId="6">'1-6一般公共预算税收返还和转移支付表 '!$1:$3</definedName>
    <definedName name="_xlnm.Print_Titles" localSheetId="9">'2-1政府性基金收入表 '!$1:$3</definedName>
    <definedName name="_xlnm.Print_Titles" localSheetId="10">'2-2政府性基金支出表'!$1:$3</definedName>
    <definedName name="_xlnm.Print_Titles" localSheetId="12">'2-4区本级政府性基金预算支出情况表（公开到项级）'!$1:$3</definedName>
    <definedName name="_xlnm.Print_Titles" localSheetId="13">'2-5政府性基金转移支付表 '!$1:$3</definedName>
    <definedName name="_xlnm.Print_Titles" localSheetId="14">'3-1国有资本经营预算收入表 '!$1:$3</definedName>
    <definedName name="_xlnm.Print_Titles" localSheetId="15">'3-2国有资本经营预算支出表 '!$1:$3</definedName>
    <definedName name="_xlnm.Print_Titles" localSheetId="16">'3-3盘龙区本级国有资本经营收入预算情况表'!$1:$3</definedName>
    <definedName name="_xlnm.Print_Titles" localSheetId="20">'4-1社会保险基金收入预算情况表'!$1:$3</definedName>
    <definedName name="_xlnm.Print_Titles" localSheetId="22">'4-3本级社会保险基金收入预算情况表'!$1:$3</definedName>
    <definedName name="专项收入年初预算数" localSheetId="2">#REF!</definedName>
    <definedName name="专项收入年初预算数" localSheetId="8">#REF!</definedName>
    <definedName name="专项收入年初预算数" localSheetId="13">#REF!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 localSheetId="33">#REF!</definedName>
    <definedName name="专项收入年初预算数">#REF!</definedName>
    <definedName name="专项收入全年预计数" localSheetId="2">#REF!</definedName>
    <definedName name="专项收入全年预计数" localSheetId="8">#REF!</definedName>
    <definedName name="专项收入全年预计数" localSheetId="13">#REF!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 localSheetId="33">#REF!</definedName>
    <definedName name="专项收入全年预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<sst xmlns="http://schemas.openxmlformats.org/spreadsheetml/2006/main" count="6152" uniqueCount="2941">
  <si>
    <t>2020年昆明市盘龙区政府预算信息公开目录</t>
  </si>
  <si>
    <t>序号</t>
  </si>
  <si>
    <t>名称</t>
  </si>
  <si>
    <t>备注</t>
  </si>
  <si>
    <t>一</t>
  </si>
  <si>
    <t>关于昆明市盘龙区2019年地方财政预算执行情况和2020年地方财政预算草案的报告</t>
  </si>
  <si>
    <t>二</t>
  </si>
  <si>
    <t xml:space="preserve">   昆明市盘龙区2019年地方财政预算执行情况和2020年地方财政预算</t>
  </si>
  <si>
    <t>（一）</t>
  </si>
  <si>
    <t xml:space="preserve">1-1  2020年盘龙区一般公共预算收入表 </t>
  </si>
  <si>
    <t>1-2  2020年盘龙区一般公共预算支出表</t>
  </si>
  <si>
    <t>1-3  2020年盘龙区本级一般公共预算收入情况表</t>
  </si>
  <si>
    <t xml:space="preserve">1-4   2020年盘龙区一般公共预算本级支出表 </t>
  </si>
  <si>
    <t>1-5 2020年盘龙区本级一般公共预算政府预算经济分类表（基本支出）</t>
  </si>
  <si>
    <t xml:space="preserve">1-6  2020年盘龙区一般公共预算税收返还和转移支付表 </t>
  </si>
  <si>
    <t>1-7  2020年盘龙区本级一般公共预算支出表（对下转移支付项目）</t>
  </si>
  <si>
    <t>1-8  2020年盘龙区“三公”经费预算财政拨款情况统计表</t>
  </si>
  <si>
    <t>（二）</t>
  </si>
  <si>
    <t xml:space="preserve">2-1  2020年盘龙区政府性基金收入情况表 </t>
  </si>
  <si>
    <t>2-2  2020年盘龙区政府性基金支出情况表</t>
  </si>
  <si>
    <t>2-3  2020年盘龙区本级政府性基金预算收入情况表</t>
  </si>
  <si>
    <t>2-4  2020年盘龙区本级政府性基金预算支出情况表</t>
  </si>
  <si>
    <t xml:space="preserve">2-5  2020年盘龙区政府性基金转移支付表 </t>
  </si>
  <si>
    <t>（三）</t>
  </si>
  <si>
    <t xml:space="preserve">3-1  2020年盘龙区国有资本经营预算收入表 </t>
  </si>
  <si>
    <t xml:space="preserve">3-2  2020年盘龙区国有资本经营预算支出表 </t>
  </si>
  <si>
    <t>3-3  2020年盘龙区本级国有资本经营收入预算情况表</t>
  </si>
  <si>
    <t>3-4  2020年盘龙区本级国有资本经营支出预算情况表</t>
  </si>
  <si>
    <t>3-5 2020年盘龙区国有资本经营预算转移支付表</t>
  </si>
  <si>
    <t>3-6 2020年盘龙区本级国有资本经营预算转移支付表（分项目）</t>
  </si>
  <si>
    <t>（四）</t>
  </si>
  <si>
    <t>4-1  2020年盘龙区社会保险基金收入预算情况表</t>
  </si>
  <si>
    <t>4-2  2020年盘龙区社会保险基金支出预算情况表</t>
  </si>
  <si>
    <t>4-3  2020年盘龙区本级社会保险基金收入预算情况表</t>
  </si>
  <si>
    <t>4-4  2020年盘龙区本级社会保险基金支出预算情况表</t>
  </si>
  <si>
    <t>（五）</t>
  </si>
  <si>
    <t>5-1 盘龙区2019年地方政府债务限额及余额预算情况表</t>
  </si>
  <si>
    <t>5-2  盘龙区2019年地方政府一般债务余额情况表</t>
  </si>
  <si>
    <t>5-3  盘龙区本级2019年地方政府一般债务余额情况表</t>
  </si>
  <si>
    <t>5-4  盘龙区2019年地方政府专项债务余额情况表</t>
  </si>
  <si>
    <t>5-5盘龙区本级2019年地方政府专项债务余额情况表</t>
  </si>
  <si>
    <t>5-6  盘龙区地方政府债券发行及还本付息情况表</t>
  </si>
  <si>
    <t>5-7  盘龙区2020年地方政府债务限额提前下达情况表</t>
  </si>
  <si>
    <t>5-8  盘龙区2019年年初新增地方政府债券资金安排表</t>
  </si>
  <si>
    <t>（六）</t>
  </si>
  <si>
    <t>6-1   2020年盘龙区重大政策和重点项目绩效目标表</t>
  </si>
  <si>
    <t>6-2  重点工作情况解释说明汇总表</t>
  </si>
  <si>
    <t>附件1</t>
  </si>
  <si>
    <t xml:space="preserve">1-1  2020年盘龙区一般公共预算收入情况表 </t>
  </si>
  <si>
    <t>单位：万元</t>
  </si>
  <si>
    <t>项目</t>
  </si>
  <si>
    <t>2019年执行数</t>
  </si>
  <si>
    <t>2020年预算数</t>
  </si>
  <si>
    <t>预算数比上年执行数增长%</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</si>
  <si>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</si>
  <si>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</si>
  <si>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</si>
  <si>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</si>
  <si>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</si>
  <si>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</si>
  <si>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</si>
  <si>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</si>
  <si>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</si>
  <si>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</si>
  <si>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</si>
  <si>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</si>
  <si>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</si>
  <si>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</si>
  <si>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</si>
  <si>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</si>
  <si>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</si>
  <si>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</si>
  <si>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</si>
  <si>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</si>
  <si>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</si>
  <si>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</si>
  <si>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</si>
  <si>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</si>
  <si>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</si>
  <si>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</si>
  <si>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</si>
  <si>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</si>
  <si>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</si>
  <si>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</si>
  <si>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</si>
  <si>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</si>
  <si>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</si>
  <si>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</si>
  <si>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</si>
  <si>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t>1-2  2020年盘龙区一般公共预算支出情况表</t>
  </si>
  <si>
    <t>一、一般公共服务</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</si>
  <si>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</si>
  <si>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</si>
  <si>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</si>
  <si>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</si>
  <si>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</si>
  <si>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</si>
  <si>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</si>
  <si>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</si>
  <si>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</si>
  <si>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</si>
  <si>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</si>
  <si>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</si>
  <si>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</si>
  <si>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</si>
  <si>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</si>
  <si>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</si>
  <si>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</si>
  <si>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</si>
  <si>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</si>
  <si>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</si>
  <si>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</si>
  <si>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二十三、债务付息支出</t>
  </si>
  <si>
    <t>二十四、债务发行费用支出</t>
  </si>
  <si>
    <t>二十五、其他支出</t>
  </si>
  <si>
    <t>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</si>
  <si>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</si>
  <si>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</si>
  <si>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</si>
  <si>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</si>
  <si>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</si>
  <si>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</si>
  <si>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</si>
  <si>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</si>
  <si>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2019年预算数</t>
  </si>
  <si>
    <t>1-4  2020年盘龙区一般公共预算支出情况表（公开到项级）</t>
  </si>
  <si>
    <t>比上年预算数增长%</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</si>
  <si>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</si>
  <si>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</si>
  <si>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</si>
  <si>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</si>
  <si>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</si>
  <si>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</si>
  <si>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</si>
  <si>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</si>
  <si>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</si>
  <si>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</si>
  <si>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</si>
  <si>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</si>
  <si>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</si>
  <si>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</si>
  <si>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</si>
  <si>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</si>
  <si>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</si>
  <si>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</si>
  <si>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</si>
  <si>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</si>
  <si>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</si>
  <si>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</si>
  <si>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</si>
  <si>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</si>
  <si>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</si>
  <si>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</si>
  <si>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</si>
  <si>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</si>
  <si>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</si>
  <si>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</si>
  <si>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</si>
  <si>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</si>
  <si>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</si>
  <si>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</si>
  <si>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</si>
  <si>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</si>
  <si>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</si>
  <si>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</si>
  <si>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</si>
  <si>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</si>
  <si>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</si>
  <si>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</si>
  <si>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</si>
  <si>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</si>
  <si>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</si>
  <si>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</si>
  <si>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</si>
  <si>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</si>
  <si>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</si>
  <si>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</si>
  <si>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</si>
  <si>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</si>
  <si>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</si>
  <si>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</si>
  <si>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</si>
  <si>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</si>
  <si>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</si>
  <si>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</si>
  <si>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</si>
  <si>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</si>
  <si>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</si>
  <si>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</si>
  <si>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</si>
  <si>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</si>
  <si>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</si>
  <si>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</si>
  <si>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</si>
  <si>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</si>
  <si>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</si>
  <si>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</si>
  <si>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</si>
  <si>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</si>
  <si>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</si>
  <si>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</si>
  <si>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</si>
  <si>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</si>
  <si>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</si>
  <si>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</si>
  <si>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</si>
  <si>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</si>
  <si>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</si>
  <si>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</si>
  <si>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</si>
  <si>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</si>
  <si>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</si>
  <si>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</si>
  <si>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</si>
  <si>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</si>
  <si>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</si>
  <si>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</si>
  <si>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</si>
  <si>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</si>
  <si>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</si>
  <si>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</si>
  <si>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</si>
  <si>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</si>
  <si>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</si>
  <si>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</si>
  <si>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</si>
  <si>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</si>
  <si>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</si>
  <si>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</si>
  <si>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</si>
  <si>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</si>
  <si>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</si>
  <si>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</si>
  <si>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</si>
  <si>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</si>
  <si>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</si>
  <si>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</si>
  <si>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</si>
  <si>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</si>
  <si>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</si>
  <si>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</si>
  <si>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</si>
  <si>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</si>
  <si>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</si>
  <si>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</si>
  <si>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</si>
  <si>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</si>
  <si>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</si>
  <si>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</si>
  <si>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</si>
  <si>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</si>
  <si>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</si>
  <si>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</si>
  <si>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</si>
  <si>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</si>
  <si>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</si>
  <si>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</si>
  <si>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</si>
  <si>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</si>
  <si>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</si>
  <si>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</si>
  <si>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</si>
  <si>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</si>
  <si>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</si>
  <si>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</si>
  <si>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</si>
  <si>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 xml:space="preserve">   对外合作与交流</t>
  </si>
  <si>
    <t xml:space="preserve">   其他外交支出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</si>
  <si>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</si>
  <si>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</si>
  <si>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</si>
  <si>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</si>
  <si>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</si>
  <si>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</si>
  <si>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</si>
  <si>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</si>
  <si>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</si>
  <si>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</si>
  <si>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</si>
  <si>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</si>
  <si>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</si>
  <si>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</si>
  <si>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</si>
  <si>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</si>
  <si>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</si>
  <si>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</si>
  <si>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</si>
  <si>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</si>
  <si>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</si>
  <si>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</si>
  <si>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</si>
  <si>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</si>
  <si>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</si>
  <si>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</si>
  <si>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</si>
  <si>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</si>
  <si>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</si>
  <si>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</si>
  <si>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</si>
  <si>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</si>
  <si>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</si>
  <si>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</si>
  <si>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</si>
  <si>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</si>
  <si>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</si>
  <si>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</si>
  <si>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</si>
  <si>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</si>
  <si>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</si>
  <si>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</si>
  <si>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</si>
  <si>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</si>
  <si>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</si>
  <si>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</si>
  <si>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</si>
  <si>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</si>
  <si>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</si>
  <si>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</si>
  <si>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</si>
  <si>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</si>
  <si>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</si>
  <si>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</si>
  <si>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</si>
  <si>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</si>
  <si>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</si>
  <si>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</si>
  <si>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</si>
  <si>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</si>
  <si>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</si>
  <si>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</si>
  <si>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</si>
  <si>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</si>
  <si>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</si>
  <si>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</si>
  <si>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</si>
  <si>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</si>
  <si>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</si>
  <si>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</si>
  <si>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</si>
  <si>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</si>
  <si>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</si>
  <si>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</si>
  <si>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</si>
  <si>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</si>
  <si>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</si>
  <si>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</si>
  <si>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</si>
  <si>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</si>
  <si>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</si>
  <si>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</si>
  <si>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</si>
  <si>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</si>
  <si>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</si>
  <si>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</si>
  <si>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</si>
  <si>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</si>
  <si>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</si>
  <si>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</si>
  <si>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</si>
  <si>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</si>
  <si>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</si>
  <si>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</si>
  <si>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</si>
  <si>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</si>
  <si>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</si>
  <si>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</si>
  <si>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</si>
  <si>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</si>
  <si>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</si>
  <si>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</si>
  <si>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</si>
  <si>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</si>
  <si>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</si>
  <si>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</si>
  <si>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</si>
  <si>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</si>
  <si>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</si>
  <si>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</si>
  <si>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</si>
  <si>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</si>
  <si>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</si>
  <si>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</si>
  <si>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</si>
  <si>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</si>
  <si>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</si>
  <si>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</si>
  <si>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</si>
  <si>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</si>
  <si>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</si>
  <si>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</si>
  <si>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</si>
  <si>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</si>
  <si>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</si>
  <si>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</si>
  <si>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</si>
  <si>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</si>
  <si>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</si>
  <si>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</si>
  <si>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</si>
  <si>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监测监理</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</si>
  <si>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</si>
  <si>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</si>
  <si>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</si>
  <si>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</si>
  <si>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</si>
  <si>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</si>
  <si>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</si>
  <si>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</si>
  <si>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</si>
  <si>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</si>
  <si>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</si>
  <si>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</si>
  <si>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</si>
  <si>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</si>
  <si>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</si>
  <si>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</si>
  <si>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</si>
  <si>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</si>
  <si>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</si>
  <si>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</si>
  <si>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</si>
  <si>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</si>
  <si>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</si>
  <si>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</si>
  <si>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</si>
  <si>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</si>
  <si>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</si>
  <si>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</si>
  <si>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</si>
  <si>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</si>
  <si>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</si>
  <si>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</si>
  <si>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</si>
  <si>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</si>
  <si>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</si>
  <si>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</si>
  <si>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</si>
  <si>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</si>
  <si>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</si>
  <si>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</si>
  <si>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</si>
  <si>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</si>
  <si>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</si>
  <si>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</si>
  <si>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</si>
  <si>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</si>
  <si>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</si>
  <si>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</si>
  <si>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</si>
  <si>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</si>
  <si>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</si>
  <si>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</si>
  <si>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</si>
  <si>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</si>
  <si>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</si>
  <si>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</si>
  <si>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</si>
  <si>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</si>
  <si>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</si>
  <si>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</si>
  <si>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</si>
  <si>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</si>
  <si>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</si>
  <si>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</si>
  <si>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</si>
  <si>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</si>
  <si>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</si>
  <si>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</si>
  <si>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</si>
  <si>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</si>
  <si>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</si>
  <si>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</si>
  <si>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</si>
  <si>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</si>
  <si>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</si>
  <si>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</si>
  <si>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</si>
  <si>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</si>
  <si>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</si>
  <si>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</si>
  <si>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</si>
  <si>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</si>
  <si>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</si>
  <si>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</si>
  <si>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</si>
  <si>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</si>
  <si>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</si>
  <si>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</si>
  <si>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</si>
  <si>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</si>
  <si>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</si>
  <si>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</si>
  <si>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</si>
  <si>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</si>
  <si>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</si>
  <si>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</si>
  <si>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</si>
  <si>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</si>
  <si>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</si>
  <si>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</si>
  <si>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</si>
  <si>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</si>
  <si>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</si>
  <si>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</si>
  <si>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</si>
  <si>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</si>
  <si>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</si>
  <si>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</si>
  <si>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</si>
  <si>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</si>
  <si>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</si>
  <si>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</si>
  <si>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</si>
  <si>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</si>
  <si>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</si>
  <si>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</si>
  <si>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</si>
  <si>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</si>
  <si>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</si>
  <si>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</si>
  <si>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</si>
  <si>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</si>
  <si>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</si>
  <si>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</si>
  <si>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</si>
  <si>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</si>
  <si>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</si>
  <si>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</si>
  <si>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</si>
  <si>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</si>
  <si>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</si>
  <si>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</si>
  <si>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</si>
  <si>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</si>
  <si>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</si>
  <si>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</si>
  <si>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</si>
  <si>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</si>
  <si>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</si>
  <si>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</si>
  <si>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</si>
  <si>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</si>
  <si>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</si>
  <si>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</si>
  <si>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</si>
  <si>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</si>
  <si>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</si>
  <si>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</si>
  <si>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</si>
  <si>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</si>
  <si>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</si>
  <si>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</si>
  <si>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</si>
  <si>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</si>
  <si>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</si>
  <si>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</si>
  <si>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</si>
  <si>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</si>
  <si>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</si>
  <si>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</si>
  <si>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</si>
  <si>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</si>
  <si>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</si>
  <si>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</si>
  <si>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</si>
  <si>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</si>
  <si>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</si>
  <si>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</si>
  <si>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</si>
  <si>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</si>
  <si>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</si>
  <si>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</si>
  <si>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</si>
  <si>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</si>
  <si>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</si>
  <si>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</si>
  <si>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</si>
  <si>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</si>
  <si>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</si>
  <si>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</si>
  <si>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</si>
  <si>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</si>
  <si>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</si>
  <si>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</si>
  <si>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</si>
  <si>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</si>
  <si>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</si>
  <si>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</si>
  <si>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</si>
  <si>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</si>
  <si>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</si>
  <si>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</si>
  <si>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</si>
  <si>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</si>
  <si>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</si>
  <si>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</si>
  <si>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</si>
  <si>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</si>
  <si>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</si>
  <si>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</si>
  <si>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</si>
  <si>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</si>
  <si>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</si>
  <si>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</si>
  <si>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</si>
  <si>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</si>
  <si>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</si>
  <si>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</si>
  <si>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</si>
  <si>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</si>
  <si>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</si>
  <si>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</si>
  <si>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</si>
  <si>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</si>
  <si>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</si>
  <si>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</si>
  <si>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</si>
  <si>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</si>
  <si>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</si>
  <si>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</si>
  <si>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</si>
  <si>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</si>
  <si>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</si>
  <si>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</si>
  <si>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</si>
  <si>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</si>
  <si>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</si>
  <si>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</si>
  <si>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</si>
  <si>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</si>
  <si>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</si>
  <si>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</si>
  <si>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</si>
  <si>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</si>
  <si>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</si>
  <si>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省对下专项转移支付补助</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</si>
  <si>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</si>
  <si>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</si>
  <si>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</si>
  <si>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</si>
  <si>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</si>
  <si>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</si>
  <si>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</si>
  <si>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</si>
  <si>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</si>
  <si>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</si>
  <si>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</si>
  <si>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</si>
  <si>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</si>
  <si>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建设市场管理与监督</t>
  </si>
  <si>
    <t xml:space="preserve">   其他城乡社区支出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</si>
  <si>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</si>
  <si>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</si>
  <si>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</si>
  <si>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</si>
  <si>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</si>
  <si>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</si>
  <si>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</si>
  <si>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</si>
  <si>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</si>
  <si>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</si>
  <si>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</si>
  <si>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</si>
  <si>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</si>
  <si>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</si>
  <si>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</si>
  <si>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</si>
  <si>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</si>
  <si>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</si>
  <si>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</si>
  <si>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</si>
  <si>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</si>
  <si>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</si>
  <si>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</si>
  <si>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</si>
  <si>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</si>
  <si>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</si>
  <si>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</si>
  <si>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</si>
  <si>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</si>
  <si>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</si>
  <si>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</si>
  <si>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</si>
  <si>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</si>
  <si>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</si>
  <si>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</si>
  <si>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</si>
  <si>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</si>
  <si>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</si>
  <si>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</si>
  <si>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</si>
  <si>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</si>
  <si>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</si>
  <si>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</si>
  <si>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</si>
  <si>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</si>
  <si>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</si>
  <si>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</si>
  <si>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</si>
  <si>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</si>
  <si>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</si>
  <si>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</si>
  <si>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</si>
  <si>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</si>
  <si>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</si>
  <si>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</si>
  <si>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</si>
  <si>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</si>
  <si>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</si>
  <si>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</si>
  <si>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</si>
  <si>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</si>
  <si>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</si>
  <si>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</si>
  <si>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</si>
  <si>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</si>
  <si>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</si>
  <si>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</si>
  <si>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</si>
  <si>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</si>
  <si>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</si>
  <si>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</si>
  <si>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</si>
  <si>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</si>
  <si>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</si>
  <si>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</si>
  <si>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</si>
  <si>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</si>
  <si>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</si>
  <si>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</si>
  <si>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</si>
  <si>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</si>
  <si>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</si>
  <si>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</si>
  <si>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</si>
  <si>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</si>
  <si>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</si>
  <si>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</si>
  <si>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</si>
  <si>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</si>
  <si>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</si>
  <si>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</si>
  <si>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</si>
  <si>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</si>
  <si>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</si>
  <si>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</si>
  <si>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</si>
  <si>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</si>
  <si>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</si>
  <si>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</si>
  <si>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</si>
  <si>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</si>
  <si>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</si>
  <si>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</si>
  <si>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</si>
  <si>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</si>
  <si>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</si>
  <si>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</si>
  <si>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</si>
  <si>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</si>
  <si>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</si>
  <si>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</si>
  <si>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</si>
  <si>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</si>
  <si>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</si>
  <si>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</si>
  <si>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</si>
  <si>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</si>
  <si>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</si>
  <si>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</si>
  <si>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</si>
  <si>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</si>
  <si>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</si>
  <si>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</si>
  <si>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</si>
  <si>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</si>
  <si>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</si>
  <si>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</si>
  <si>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</si>
  <si>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</si>
  <si>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</si>
  <si>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</si>
  <si>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</si>
  <si>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</si>
  <si>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</si>
  <si>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</si>
  <si>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</si>
  <si>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</si>
  <si>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</si>
  <si>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</si>
  <si>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</si>
  <si>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</si>
  <si>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</si>
  <si>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</si>
  <si>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</si>
  <si>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</si>
  <si>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</si>
  <si>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</si>
  <si>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</si>
  <si>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</si>
  <si>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</si>
  <si>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</si>
  <si>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</si>
  <si>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</si>
  <si>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</si>
  <si>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</si>
  <si>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</si>
  <si>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</si>
  <si>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</si>
  <si>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</si>
  <si>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</si>
  <si>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</si>
  <si>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</si>
  <si>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</si>
  <si>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</si>
  <si>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</si>
  <si>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</si>
  <si>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</si>
  <si>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</si>
  <si>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</si>
  <si>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</si>
  <si>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</si>
  <si>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</si>
  <si>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</si>
  <si>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</si>
  <si>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</si>
  <si>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</si>
  <si>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</si>
  <si>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</si>
  <si>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</si>
  <si>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</si>
  <si>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</si>
  <si>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</si>
  <si>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</si>
  <si>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</si>
  <si>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</si>
  <si>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</si>
  <si>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</si>
  <si>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</si>
  <si>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</si>
  <si>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</si>
  <si>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</si>
  <si>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</si>
  <si>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</si>
  <si>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</si>
  <si>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</si>
  <si>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</si>
  <si>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</si>
  <si>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</si>
  <si>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</si>
  <si>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</si>
  <si>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</si>
  <si>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</si>
  <si>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</si>
  <si>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</si>
  <si>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</si>
  <si>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</si>
  <si>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</si>
  <si>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</si>
  <si>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</si>
  <si>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</si>
  <si>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</si>
  <si>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</si>
  <si>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</si>
  <si>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</si>
  <si>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</si>
  <si>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</si>
  <si>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</si>
  <si>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</si>
  <si>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</si>
  <si>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</si>
  <si>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</si>
  <si>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</si>
  <si>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</si>
  <si>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</si>
  <si>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</si>
  <si>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</si>
  <si>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</si>
  <si>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</si>
  <si>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</si>
  <si>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</si>
  <si>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</si>
  <si>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</si>
  <si>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</si>
  <si>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</si>
  <si>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</si>
  <si>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</si>
  <si>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</si>
  <si>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</si>
  <si>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</si>
  <si>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</si>
  <si>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</si>
  <si>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</si>
  <si>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</si>
  <si>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</si>
  <si>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</si>
  <si>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</si>
  <si>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</si>
  <si>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</si>
  <si>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</si>
  <si>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</si>
  <si>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</si>
  <si>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</si>
  <si>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</si>
  <si>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</si>
  <si>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</si>
  <si>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</si>
  <si>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</si>
  <si>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</si>
  <si>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</si>
  <si>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</si>
  <si>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</si>
  <si>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</si>
  <si>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</si>
  <si>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</si>
  <si>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</si>
  <si>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</si>
  <si>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</si>
  <si>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</si>
  <si>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</si>
  <si>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</si>
  <si>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</si>
  <si>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</si>
  <si>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</si>
  <si>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</si>
  <si>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</si>
  <si>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</si>
  <si>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</si>
  <si>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</si>
  <si>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</si>
  <si>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</si>
  <si>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</si>
  <si>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</si>
  <si>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</si>
  <si>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</si>
  <si>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</si>
  <si>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</si>
  <si>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</si>
  <si>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</si>
  <si>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</si>
  <si>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</si>
  <si>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</si>
  <si>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</si>
  <si>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</si>
  <si>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</si>
  <si>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</si>
  <si>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</si>
  <si>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</si>
  <si>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</si>
  <si>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</si>
  <si>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</si>
  <si>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</si>
  <si>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</si>
  <si>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</si>
  <si>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</si>
  <si>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</si>
  <si>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</si>
  <si>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</si>
  <si>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</si>
  <si>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</si>
  <si>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</si>
  <si>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</si>
  <si>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</si>
  <si>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</si>
  <si>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</si>
  <si>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</si>
  <si>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</si>
  <si>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</si>
  <si>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</si>
  <si>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</si>
  <si>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</si>
  <si>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</si>
  <si>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</si>
  <si>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</si>
  <si>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</si>
  <si>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</si>
  <si>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</si>
  <si>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</si>
  <si>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</si>
  <si>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</si>
  <si>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</si>
  <si>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</si>
  <si>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</si>
  <si>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</si>
  <si>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</si>
  <si>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</si>
  <si>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</si>
  <si>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</si>
  <si>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</si>
  <si>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</si>
  <si>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</si>
  <si>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</si>
  <si>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</si>
  <si>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</si>
  <si>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</si>
  <si>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</si>
  <si>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</si>
  <si>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</si>
  <si>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</si>
  <si>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</si>
  <si>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</si>
  <si>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</si>
  <si>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</si>
  <si>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</si>
  <si>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</si>
  <si>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</si>
  <si>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</si>
  <si>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</si>
  <si>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</si>
  <si>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</si>
  <si>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</si>
  <si>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</si>
  <si>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</si>
  <si>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</si>
  <si>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</si>
  <si>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</si>
  <si>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</si>
  <si>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</si>
  <si>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</si>
  <si>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</si>
  <si>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</si>
  <si>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</si>
  <si>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</si>
  <si>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</si>
  <si>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</si>
  <si>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</si>
  <si>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</si>
  <si>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</si>
  <si>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</si>
  <si>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t>
  </si>
  <si>
    <t xml:space="preserve">   年初预留</t>
  </si>
  <si>
    <t>盘龙区一般公共预算支出</t>
  </si>
  <si>
    <t>1-5  2020年盘龙区本级一般公共预算基本支出情况表（公开到款级）</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</si>
  <si>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</si>
  <si>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</si>
  <si>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</si>
  <si>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</si>
  <si>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</si>
  <si>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</si>
  <si>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</si>
  <si>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</si>
  <si>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</si>
  <si>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</si>
  <si>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</si>
  <si>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</si>
  <si>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</si>
  <si>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</si>
  <si>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</si>
  <si>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</si>
  <si>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</si>
  <si>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</si>
  <si>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</si>
  <si>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</si>
  <si>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</si>
  <si>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</si>
  <si>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</si>
  <si>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</si>
  <si>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</si>
  <si>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</si>
  <si>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离退休费</t>
  </si>
  <si>
    <t xml:space="preserve">  其他对个人和家庭的补助</t>
  </si>
  <si>
    <t>支  出  合  计</t>
  </si>
  <si>
    <t>1-6  2020年盘龙区地区税收返还和转移支付预算表</t>
  </si>
  <si>
    <t>地  区</t>
  </si>
  <si>
    <t>合计</t>
  </si>
  <si>
    <t>税收返还</t>
  </si>
  <si>
    <t>一般性转移支付</t>
  </si>
  <si>
    <t>专项转移支付</t>
  </si>
  <si>
    <t>一、提前下达数小计</t>
  </si>
  <si>
    <t>无</t>
  </si>
  <si>
    <t xml:space="preserve"> </t>
  </si>
  <si>
    <t>二、待分配数</t>
  </si>
  <si>
    <t>三、预算合计</t>
  </si>
  <si>
    <t>空表说明：盘龙区实行乡财县管，按照区与乡（镇）财政管理体制，乡（镇）按照县级部门预算管理，故转移支付情况无。</t>
  </si>
  <si>
    <t>1-7  2020年盘龙区本级一般公共预算支出表（州、市对下转移支付项目）</t>
  </si>
  <si>
    <t>项       目</t>
  </si>
  <si>
    <t>一般公共服务支出</t>
  </si>
  <si>
    <t>……</t>
  </si>
  <si>
    <t>国防支出</t>
  </si>
  <si>
    <t>公共安全支出</t>
  </si>
  <si>
    <t>教育支出</t>
  </si>
  <si>
    <t>科学技术支出</t>
  </si>
  <si>
    <t>文化旅游体育与传媒支出</t>
  </si>
  <si>
    <t>社会保障和就业支出</t>
  </si>
  <si>
    <t>卫生健康支出</t>
  </si>
  <si>
    <t>节能环保支出</t>
  </si>
  <si>
    <t>城乡社区支出</t>
  </si>
  <si>
    <t>农林水支出</t>
  </si>
  <si>
    <t>交通运输支出</t>
  </si>
  <si>
    <t>资源勘探工业信息等支出</t>
  </si>
  <si>
    <t>商业服务业等支出</t>
  </si>
  <si>
    <t>自然资源海洋气象等支出</t>
  </si>
  <si>
    <t>住房保障支出</t>
  </si>
  <si>
    <t>粮油物资储备支出</t>
  </si>
  <si>
    <t>灾害防治及应急管理支出</t>
  </si>
  <si>
    <t>其他支出</t>
  </si>
  <si>
    <t>对下专项转移支付合计</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</si>
  <si>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</si>
  <si>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</si>
  <si>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</si>
  <si>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</si>
  <si>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</si>
  <si>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</si>
  <si>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</si>
  <si>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</si>
  <si>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二、“三公”经费增减变化情况: 1.2020年盘龙区“三公”经费预算970.3650万元，比上年预算数减少51.6662万元，下降5.06%，其中：因公出国（境）经费42.75万元，比上年预算数减少2.25万元，下降5%；2.公务接待费138.275万元，比上年预算数减少47.725万元，下降25.66%；3.公务用车购置及运行费789.34万元，比上年预算数减少1.6912万元，下降0.21%（其中：公务用车购置费104.16万元，比上年预算数减少0.84万元，下降0.80%；公务用车运行费685.18万元，比上年预算数减少0.8512万元，下降0.12%）。
三、“三公”经费增减变化原因说明:1.盘龙区积极贯彻落实中央八项规定和厉行勤俭节约，故因公出国（境）费、公务接待费较上年下降。2.公务用车购置费减少，主要是目前按工作实际需要新增购置公务用车原车辆报废等审批手续仍在办理，预计购置时间不确定，年初暂未安排预算；3.公务用车运行费减少，主要是部分单位结合当年工作情况及预算编制要求对公务用车运行费进行了细化，规范列支科目。                                                                                                                              </t>
  </si>
  <si>
    <t>一、地方农网还贷资金收入</t>
  </si>
  <si>
    <t>二、国家电影事业发展专项资金收入</t>
  </si>
  <si>
    <t>三、国有土地收益基金收入</t>
  </si>
  <si>
    <t>四、农业土地开发资金收入</t>
  </si>
  <si>
    <t>五、国有土地使用权出让收入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</si>
  <si>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</si>
  <si>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</si>
  <si>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</si>
  <si>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</si>
  <si>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</si>
  <si>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六、大中型水库库区基金收入</t>
  </si>
  <si>
    <t>七、彩票公益金收入</t>
  </si>
  <si>
    <t xml:space="preserve">   福利彩票公益金收入</t>
  </si>
  <si>
    <t xml:space="preserve">   体育彩票公益金收入</t>
  </si>
  <si>
    <t>八、城市基础设施配套费收入</t>
  </si>
  <si>
    <t>九、小型水库移民扶助基金收入</t>
  </si>
  <si>
    <t>十、国家重大水利工程建设基金收入</t>
  </si>
  <si>
    <t>十一、车辆通行费</t>
  </si>
  <si>
    <t>十二、污水处理费收入</t>
  </si>
  <si>
    <t>十三、彩票发行机构和彩票销售机构的业务费用</t>
  </si>
  <si>
    <t>十四、其他政府性基金收入</t>
  </si>
  <si>
    <t>十五、专项债券对应项目专项收入</t>
  </si>
  <si>
    <t>全区政府性基金预算收入</t>
  </si>
  <si>
    <t>地方政府专项债务收入</t>
  </si>
  <si>
    <t xml:space="preserve">   政府性基金补助收入</t>
  </si>
  <si>
    <t>一、文化旅游体育与传媒支出</t>
  </si>
  <si>
    <t xml:space="preserve">   国家电影事业发展专项资金安排的支出</t>
  </si>
  <si>
    <t xml:space="preserve">   旅游发展基金支出</t>
  </si>
  <si>
    <t>二、社会保障和就业支出</t>
  </si>
  <si>
    <t xml:space="preserve">   大中型水库移民后期扶持基金支出</t>
  </si>
  <si>
    <t xml:space="preserve">   小型水库移民扶助基金安排的支出</t>
  </si>
  <si>
    <t>三、节能环保支出</t>
  </si>
  <si>
    <t xml:space="preserve">   可再生能源电价附加收入安排的支出</t>
  </si>
  <si>
    <t>四、城乡社区支出</t>
  </si>
  <si>
    <t xml:space="preserve">   国有土地使用权出让收入及对应专项债务收入安排的支出</t>
  </si>
  <si>
    <t xml:space="preserve">   国有土地收益基金及对应专项债务收入安排的支出</t>
  </si>
  <si>
    <t xml:space="preserve">   农业土地开发资金安排的支出</t>
  </si>
  <si>
    <t xml:space="preserve">   城市基础设施配套费安排的支出</t>
  </si>
  <si>
    <t xml:space="preserve">   污水处理费收入安排的支出</t>
  </si>
  <si>
    <t xml:space="preserve">   土地储备专项债券收入安排的支出</t>
  </si>
  <si>
    <t xml:space="preserve">   棚户区改造专项债券收入安排的支出</t>
  </si>
  <si>
    <t xml:space="preserve">   城市基础设施配套费对应专项债务收入安排的支出</t>
  </si>
  <si>
    <t>五、农林水支出</t>
  </si>
  <si>
    <t xml:space="preserve">   大中型水库库区基金安排的支出</t>
  </si>
  <si>
    <t xml:space="preserve">   国家重大水利工程建设基金安排的支出</t>
  </si>
  <si>
    <t xml:space="preserve">   国家重大水利工程建设基金对应专项债务收入安排的支出</t>
  </si>
  <si>
    <t>六、交通运输支出</t>
  </si>
  <si>
    <t xml:space="preserve">   车辆通行费安排的支出</t>
  </si>
  <si>
    <t xml:space="preserve">   港口建设费安排的支出</t>
  </si>
  <si>
    <t xml:space="preserve">   民航发展基金支出</t>
  </si>
  <si>
    <t xml:space="preserve">   政府收费公路专项债券收入安排的支出</t>
  </si>
  <si>
    <t>七、资源勘探信息等支出</t>
  </si>
  <si>
    <t xml:space="preserve">   农网还贷资金支出</t>
  </si>
  <si>
    <t>八、其他支出</t>
  </si>
  <si>
    <t xml:space="preserve">   其他政府性基金安排的支出</t>
  </si>
  <si>
    <t xml:space="preserve">   彩票发行销售机构业务费安排的支出</t>
  </si>
  <si>
    <t xml:space="preserve">   彩票公益金安排的支出</t>
  </si>
  <si>
    <t>九、债务付息支出</t>
  </si>
  <si>
    <t xml:space="preserve">   地方政府专项债务付息支出</t>
  </si>
  <si>
    <t>十、债务发行费用支出</t>
  </si>
  <si>
    <t xml:space="preserve">   地方政府专项债务发行费用支出</t>
  </si>
  <si>
    <t>全区政府性基金支出</t>
  </si>
  <si>
    <t xml:space="preserve">   调出资金</t>
  </si>
  <si>
    <t xml:space="preserve">   年终结余</t>
  </si>
  <si>
    <t>地方政府专项债务还本支出</t>
  </si>
  <si>
    <t>一、农网还贷资金收入</t>
  </si>
  <si>
    <t>二、港口建设费收入</t>
  </si>
  <si>
    <t>三、国家电影事业发展专项资金收入</t>
  </si>
  <si>
    <t>四、国有土地收益基金收入</t>
  </si>
  <si>
    <t>五、农业土地开发资金收入</t>
  </si>
  <si>
    <t>六、国有土地使用权出让收入</t>
  </si>
  <si>
    <t>七、大中型水库库区基金收入</t>
  </si>
  <si>
    <t>八、彩票公益金收入</t>
  </si>
  <si>
    <t>九、城市基础设施配套费收入</t>
  </si>
  <si>
    <t>十、小型水库移民扶助基金收入</t>
  </si>
  <si>
    <t>十一、国家重大水利工程建设基金收入</t>
  </si>
  <si>
    <t>十二、车辆通行费</t>
  </si>
  <si>
    <t>十三、污水处理费收入</t>
  </si>
  <si>
    <t>十四、彩票发行机构和彩票销售机构的业务费用</t>
  </si>
  <si>
    <t>十五、其他政府性基金收入</t>
  </si>
  <si>
    <t>区本级政府性基金预算收入</t>
  </si>
  <si>
    <t>2-4 2020年盘龙区本级政府性基金预算支出情况表</t>
  </si>
  <si>
    <t xml:space="preserve">     资助少数民族语电影译制</t>
  </si>
  <si>
    <t xml:space="preserve">     其他国家电影事业发展专项资金支出</t>
  </si>
  <si>
    <t xml:space="preserve">     其他大中型水库移民后期扶持基金支出</t>
  </si>
  <si>
    <t xml:space="preserve">     其他国有土地使用权出让收入安排的支出</t>
  </si>
  <si>
    <t xml:space="preserve">     其他大中型水库库区基金支出</t>
  </si>
  <si>
    <t xml:space="preserve">     其他重大水利工程建设基金支出</t>
  </si>
  <si>
    <t xml:space="preserve">     其他车辆通行费安排的支出</t>
  </si>
  <si>
    <t xml:space="preserve">     航道建设和维护</t>
  </si>
  <si>
    <t xml:space="preserve">     航运保障系统建设</t>
  </si>
  <si>
    <t xml:space="preserve">     民航机场建设</t>
  </si>
  <si>
    <t xml:space="preserve">     民航安全</t>
  </si>
  <si>
    <t xml:space="preserve">     航线和机场补贴</t>
  </si>
  <si>
    <t xml:space="preserve">     地方农网还贷资金支出</t>
  </si>
  <si>
    <t xml:space="preserve">     福利彩票销售机构的业务费支出</t>
  </si>
  <si>
    <t xml:space="preserve">     体育彩票销售机构的业务费支出</t>
  </si>
  <si>
    <t xml:space="preserve">     彩票市场调控资金支出</t>
  </si>
  <si>
    <t xml:space="preserve">     用于社会福利的彩票公益金支出</t>
  </si>
  <si>
    <t xml:space="preserve">     用于体育事业的彩票公益金支出</t>
  </si>
  <si>
    <t xml:space="preserve">     用于残疾人事业的彩票公益金支出</t>
  </si>
  <si>
    <t xml:space="preserve">     用于其他社会公益事业的彩票公益金支出</t>
  </si>
  <si>
    <t>区本级政府性基金支出</t>
  </si>
  <si>
    <t xml:space="preserve">   政府性基金转移支付</t>
  </si>
  <si>
    <t xml:space="preserve">     政府性基金补助支出</t>
  </si>
  <si>
    <t xml:space="preserve">   地方政府专项债务转贷支出</t>
  </si>
  <si>
    <t>2-5  2020年盘龙区本级政府性基金支出表（州、市对下转移支付）</t>
  </si>
  <si>
    <t>本年支出小计</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</si>
  <si>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</si>
  <si>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</si>
  <si>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</si>
  <si>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</si>
  <si>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</si>
  <si>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</si>
  <si>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</si>
  <si>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</si>
  <si>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</si>
  <si>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农林牧渔企业利润收入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</si>
  <si>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</si>
  <si>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</si>
  <si>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</si>
  <si>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</si>
  <si>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</si>
  <si>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</si>
  <si>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</si>
  <si>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</si>
  <si>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</si>
  <si>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</si>
  <si>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</si>
  <si>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</si>
  <si>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</si>
  <si>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</si>
  <si>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</si>
  <si>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</si>
  <si>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</si>
  <si>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</si>
  <si>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</si>
  <si>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</si>
  <si>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</si>
  <si>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</si>
  <si>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</si>
  <si>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盘龙区国有资本经营收入</t>
  </si>
  <si>
    <t>上级补助</t>
  </si>
  <si>
    <t>上年结转</t>
  </si>
  <si>
    <t xml:space="preserve">  解决历史遗留问题及改革成本支出</t>
  </si>
  <si>
    <t xml:space="preserve">    "三供一业"移交补助支出</t>
  </si>
  <si>
    <t xml:space="preserve">    国有企业办职教幼教补助支出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</si>
  <si>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</si>
  <si>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</si>
  <si>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</si>
  <si>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</si>
  <si>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</si>
  <si>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</si>
  <si>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</si>
  <si>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</si>
  <si>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</si>
  <si>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</si>
  <si>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</si>
  <si>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其他国有资本经营预算支出</t>
  </si>
  <si>
    <t xml:space="preserve">    其他国有资本经营预算支出(项)</t>
  </si>
  <si>
    <t>全区国有资本经营支出</t>
  </si>
  <si>
    <t>调出资金</t>
  </si>
  <si>
    <t>结转下年</t>
  </si>
  <si>
    <t>利润收入</t>
  </si>
  <si>
    <t>股利、股息收入</t>
  </si>
  <si>
    <t>清算收入</t>
  </si>
  <si>
    <t>区本级国有资本经营收入</t>
  </si>
  <si>
    <t>3-4  2020年盘龙区区本级国有资本经营支出预算情况表</t>
  </si>
  <si>
    <t>项   目</t>
  </si>
  <si>
    <t>区本级国有资本经营支出</t>
  </si>
  <si>
    <t>国有资本经营预算转移支付</t>
  </si>
  <si>
    <t>3-5  2020年盘龙区国有资本经营预算转移支付表（分地区）</t>
  </si>
  <si>
    <t>预算数</t>
  </si>
  <si>
    <t>合  计</t>
  </si>
  <si>
    <t>3-6  2020年盘龙区本级国有资本经营预算转移支付表（分项目）</t>
  </si>
  <si>
    <t>项目名称</t>
  </si>
  <si>
    <t>项     目</t>
  </si>
  <si>
    <t>2019年预计执行数</t>
  </si>
  <si>
    <t>预算数比上年预计执行数增长%</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</si>
  <si>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</si>
  <si>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</si>
  <si>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</si>
  <si>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</si>
  <si>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</si>
  <si>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</si>
  <si>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</si>
  <si>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</si>
  <si>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</si>
  <si>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</si>
  <si>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八、生育保险基金收入</t>
  </si>
  <si>
    <t>收入小计</t>
  </si>
  <si>
    <t xml:space="preserve">  其中：保险费收入</t>
  </si>
  <si>
    <t xml:space="preserve">        利息收入</t>
  </si>
  <si>
    <t xml:space="preserve">        财政补贴收入</t>
  </si>
  <si>
    <t>上级补助收入</t>
  </si>
  <si>
    <t>下级上解收入</t>
  </si>
  <si>
    <t>收入合计</t>
  </si>
  <si>
    <t>空表说明：社会保险基金预算统一由市级编列。</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</si>
  <si>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</si>
  <si>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</si>
  <si>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</si>
  <si>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</si>
  <si>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</si>
  <si>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</si>
  <si>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</si>
  <si>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</si>
  <si>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</si>
  <si>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八、生育保险基金支出</t>
  </si>
  <si>
    <t>支出小计</t>
  </si>
  <si>
    <t xml:space="preserve">    其中：社会保险待遇支出</t>
  </si>
  <si>
    <t xml:space="preserve">补助下级支出
  </t>
  </si>
  <si>
    <t>上解上级支出</t>
  </si>
  <si>
    <t>支出合计</t>
  </si>
  <si>
    <t>补助下级支出</t>
  </si>
  <si>
    <t>单位：亿元</t>
  </si>
  <si>
    <t>地   区</t>
  </si>
  <si>
    <t>2019年债务限额</t>
  </si>
  <si>
    <t>2019年债务余额预计执行数</t>
  </si>
  <si>
    <t>一般债务</t>
  </si>
  <si>
    <t>专项债务</t>
  </si>
  <si>
    <t>公  式</t>
  </si>
  <si>
    <t>A=B+C</t>
  </si>
  <si>
    <t>B</t>
  </si>
  <si>
    <t>C</t>
  </si>
  <si>
    <t>D=E+F</t>
  </si>
  <si>
    <t>E</t>
  </si>
  <si>
    <t>F</t>
  </si>
  <si>
    <t>盘龙区</t>
  </si>
  <si>
    <t>注：1.本表反映上一年度本地区、本级及分地区地方政府债务限额及余额预计执行数。</t>
  </si>
  <si>
    <t xml:space="preserve">    2.本表由县级以上地方各级财政部门在本级人民代表大会批准预算后二十日内公开。</t>
  </si>
  <si>
    <t>盘龙区2018年地方政府债务限额及余额预算情况表</t>
  </si>
  <si>
    <t>（以昆明市为例）</t>
  </si>
  <si>
    <t xml:space="preserve">    盘龙区</t>
  </si>
  <si>
    <t>项    目</t>
  </si>
  <si>
    <t>执行数</t>
  </si>
  <si>
    <t>一、2018年末地方政府一般债务余额实际数</t>
  </si>
  <si>
    <t>二、2019年末地方政府一般债务余额限额</t>
  </si>
  <si>
    <t>三、2019年地方政府一般债务发行额</t>
  </si>
  <si>
    <t xml:space="preserve">   中央转贷地方的国际金融组织和外国政府贷款</t>
  </si>
  <si>
    <t xml:space="preserve">   2019年地方政府一般债券发行额</t>
  </si>
  <si>
    <t>四、2019年地方政府一般债务还本额</t>
  </si>
  <si>
    <t>五、2019年末地方政府一般债务余额预计执行数</t>
  </si>
  <si>
    <t>六、2020年地方财政赤字</t>
  </si>
  <si>
    <t>七、2020年地方政府一般债务余额限额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</si>
  <si>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</si>
  <si>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 xml:space="preserve">    中央转贷地方的国际金融组织和外国政府贷款</t>
  </si>
  <si>
    <t xml:space="preserve">    2019年地方政府一般债券发行额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</si>
  <si>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</si>
  <si>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盘龙区2019年本级政府专项债务和余额情况表</t>
  </si>
  <si>
    <t>一、2018年末地方政府专项债务余额实际数</t>
  </si>
  <si>
    <t>二、2019年末地方政府专项债务余额限额</t>
  </si>
  <si>
    <t>三、2019年地方政府专项债务发行额</t>
  </si>
  <si>
    <t>四、2019年地方政府专项债务还本额</t>
  </si>
  <si>
    <t>五、2019年末地方政府专项债务余额预计执行数</t>
  </si>
  <si>
    <t>六、2020年地方政府专项债务新增限额</t>
  </si>
  <si>
    <t>七、2020年末地方政府专项债务余额限额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</si>
  <si>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</si>
  <si>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空表说明：截至目前盘龙区无专项债</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</si>
  <si>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</si>
  <si>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盘龙区地方政府债券发行及还本
付息情况表</t>
  </si>
  <si>
    <t>公式</t>
  </si>
  <si>
    <t>本地区</t>
  </si>
  <si>
    <t>本级</t>
  </si>
  <si>
    <t>一、2019年发行预计执行数</t>
  </si>
  <si>
    <t>A=B+D</t>
  </si>
  <si>
    <t>（一）一般债券</t>
  </si>
  <si>
    <t xml:space="preserve">   其中：再融资债券</t>
  </si>
  <si>
    <t>（二）专项债券</t>
  </si>
  <si>
    <t>D</t>
  </si>
  <si>
    <t>二、2019年还本预计执行数</t>
  </si>
  <si>
    <t>F=G+H</t>
  </si>
  <si>
    <t>G</t>
  </si>
  <si>
    <t>H</t>
  </si>
  <si>
    <t>三、2019年付息预计执行数</t>
  </si>
  <si>
    <t>I=J+K</t>
  </si>
  <si>
    <t>J</t>
  </si>
  <si>
    <t>K</t>
  </si>
  <si>
    <t>四、2020年还本预算数</t>
  </si>
  <si>
    <t>L=M+O</t>
  </si>
  <si>
    <t>M</t>
  </si>
  <si>
    <t xml:space="preserve">   其中：再融资</t>
  </si>
  <si>
    <t xml:space="preserve">      财政预算安排 </t>
  </si>
  <si>
    <t>N</t>
  </si>
  <si>
    <t>O</t>
  </si>
  <si>
    <t xml:space="preserve">      财政预算安排</t>
  </si>
  <si>
    <t>P</t>
  </si>
  <si>
    <t>五、2020年付息预算数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</si>
  <si>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</si>
  <si>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</si>
  <si>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</si>
  <si>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</si>
  <si>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盘龙区2020年本级政府专项债务限额和余额情况表</t>
  </si>
  <si>
    <t>下级</t>
  </si>
  <si>
    <t>一、2019年地方政府债务限额</t>
  </si>
  <si>
    <t>其中： 一般债务限额</t>
  </si>
  <si>
    <t xml:space="preserve">       专项债务限额</t>
  </si>
  <si>
    <t>二、提前下达的2020年新增地方政府债务限额</t>
  </si>
  <si>
    <t>注：本表反映本地区及本级年初预算中列示提前下达的新增地方政府债务限额情况，由县级以上地方各级财政部门在本级人民代表大会批准预算后二十日内公开。</t>
  </si>
  <si>
    <t>说明：截至目前2020年度债务限额市级还未下达</t>
  </si>
  <si>
    <t>5-8  盘龙区2020年年初新增地方政府债券资金安排表</t>
  </si>
  <si>
    <t>项目类型</t>
  </si>
  <si>
    <t>项目主管部门</t>
  </si>
  <si>
    <t>债券性质</t>
  </si>
  <si>
    <t>债券规模</t>
  </si>
  <si>
    <t>无新增</t>
  </si>
  <si>
    <t>...</t>
  </si>
  <si>
    <t>注：本表反映本级当年提前下达的新增地方政府债券资金使用安排，由县级以上地方各级财政部门在本级人民代表大会批准预算后二十日内公开。</t>
  </si>
  <si>
    <t>空表说明：盘龙区2019年无新增地方政府债券资金</t>
  </si>
  <si>
    <t>单位名称.项目名称</t>
  </si>
  <si>
    <t>项目目标</t>
  </si>
  <si>
    <t>一级指标</t>
  </si>
  <si>
    <t>二级指标</t>
  </si>
  <si>
    <t>三级指标</t>
  </si>
  <si>
    <t>指标值</t>
  </si>
  <si>
    <t>绩效指标值设定依据及数据来源</t>
  </si>
  <si>
    <t>说明</t>
  </si>
  <si>
    <t xml:space="preserve">  昆明市盘龙区发展和改革局</t>
  </si>
  <si>
    <t xml:space="preserve">    昆明市盘龙区发展和改革局</t>
  </si>
  <si>
    <t xml:space="preserve">      “十四五”规划编制经费</t>
  </si>
  <si>
    <t>“十四五”时期，是我国由全面建设小康社会向基本实现社会主义现代化迈进的关键时期，是“两个一百年”奋斗目标的历史交汇期，也是全面开启社会主义现代化强国建设新征程的重要机遇期。“十四五”规划是今后五年我区改革发展的战略性、纲领性文件，是政府履行职责的重要依据。在国内外发展环境错综复杂、不确定因素增多的背景下，科学编制好“十四五”规划，事关我区经济社会发展全局，对我区积极适应发展形势的新变化，妥善应对经济社会发展的新挑战意义重大，影响深远。全区各街道、各部门务必充分认识编制好“十四五”规划的重要意义，统一思想、集中力量，高质量地完成规划编制的各项任务，为我区加快建设区域性国际中心城市核心城区提供有力支撑。</t>
  </si>
  <si>
    <t>产出指标</t>
  </si>
  <si>
    <t>数量指标</t>
  </si>
  <si>
    <t>《盘龙区经济和社会发展“十四五”规划纲要》</t>
  </si>
  <si>
    <t>1</t>
  </si>
  <si>
    <t>《盘龙区经济和社会发展“十四五”规划编制工作方案》</t>
  </si>
  <si>
    <t>编制《盘龙区经济和社会发展“十四五”规划纲要》</t>
  </si>
  <si>
    <t>盘龙区经济和社会发展“十四五”规划专项规划</t>
  </si>
  <si>
    <t>23</t>
  </si>
  <si>
    <t>编制盘龙区经济和社会发展“十四五”规划23个专项规划</t>
  </si>
  <si>
    <t>盘龙区经济和社会发展“十四五”规划重大前期研究课题</t>
  </si>
  <si>
    <t>15</t>
  </si>
  <si>
    <t>编制盘龙区经济和社会发展“十四五”规划15个重大前期研究课题</t>
  </si>
  <si>
    <t>质量指标</t>
  </si>
  <si>
    <t>高质量完成“十四五”规划编制工作</t>
  </si>
  <si>
    <t>完成专家咨询和论证，广泛征求人大代表、政协委员、民主党派、群众团体意见建议，与省、市发展规划《纲要》草案衔接后，进行修改完善。</t>
  </si>
  <si>
    <t>发展规划《纲要》草案完成区人大初审、区政协协商工作，报请区政府、区委财经委研究审定，修改完善后，提请区人大审议。</t>
  </si>
  <si>
    <t>时效指标</t>
  </si>
  <si>
    <t>完成《盘龙区经济和社会发展“十四五”规划纲要》、重大前期研究课题、专项规划资金支付完成时间</t>
  </si>
  <si>
    <t>2020年12月15日以前完成</t>
  </si>
  <si>
    <t>资金支付完成时间要在2020年12月15日以前完成</t>
  </si>
  <si>
    <t>完成《盘龙区经济和社会发展“十四五”规划纲要》、重大前期研究课题、专项规划</t>
  </si>
  <si>
    <t>完成《盘龙区经济和社会发展“十四五”规划纲要》、重大前期研究课题、专项规划工作完成时间</t>
  </si>
  <si>
    <t>2021年全区“两会”召开前</t>
  </si>
  <si>
    <t>项目完成时间在2021年全区“两会”召开前</t>
  </si>
  <si>
    <t>成本指标</t>
  </si>
  <si>
    <t>《盘龙区经济和社会发展“十四五”规划纲要》、重大前期研究课题、专项规划</t>
  </si>
  <si>
    <t>363</t>
  </si>
  <si>
    <t>《盘龙区“十四五”课题研究、规划编制经费管理办法》《盘龙区“十四五”课题研究、规划编制经费补助方案》</t>
  </si>
  <si>
    <t>完成实地调研、专家咨询、专家评审等各项工作，完成稿件印制装订等费用支出。</t>
  </si>
  <si>
    <t>效益指标</t>
  </si>
  <si>
    <t>经济效益指标</t>
  </si>
  <si>
    <t>组织和动员全区有关部门对事关我区“十四五”经济社会发展的全局性、前瞻性、关键性、深层次重大问题和课题进行深入研究。</t>
  </si>
  <si>
    <t>促进盘龙区社会经济持续发展</t>
  </si>
  <si>
    <t>充分体现党的十九大以来区委、区政府做出的重大决策部署，组织和动员全区有关部门对事关我区“十四五”经济社会发展的全局性、前瞻性、关键性、深层次重大问题和课题进行深入研究、集中攻关（具体编制清单见附件2）。各牵头单位要加强研究的科学性、前瞻性，保证研究质量和深度。</t>
  </si>
  <si>
    <t>社会效益指标</t>
  </si>
  <si>
    <t>全区各街道、各部门务必充分认识编制好“十四五”规划的重要意义，统一思想、集中力量，高质量地完成规划编制的各项任务，为我区加快建设区域性国际中心城市核心城区提供有力支撑。</t>
  </si>
  <si>
    <t>促进盘龙区各项事业持续发展</t>
  </si>
  <si>
    <t>生态效益指标</t>
  </si>
  <si>
    <t>促进水源区生态保护</t>
  </si>
  <si>
    <t>可持续影响指标</t>
  </si>
  <si>
    <t>促进盘龙区社会经济持续发</t>
  </si>
  <si>
    <t>满意度指标</t>
  </si>
  <si>
    <t>服务对象满意度指标</t>
  </si>
  <si>
    <t>区属各相关单位、街道办事处满意度</t>
  </si>
  <si>
    <t>85</t>
  </si>
  <si>
    <t>区属各相关单位、街道办事处满意度率达85%</t>
  </si>
  <si>
    <t>区属各相关单位、街道办事处满意度率达85%以上</t>
  </si>
  <si>
    <t xml:space="preserve">      重点建设工程前期经费</t>
  </si>
  <si>
    <t>由区发改局向项目建设单位拨付项目前期费，使用范围为编制项目建议书、项目可行性研究报告及其报批所需附件产生的费用，项目前期费列入建设项目的总概算，项目批准建设时，按相关规定计入建设成本，在项目建设资金落实后，由区发改局（区项目办）及时收回，滚动安排用于其他项目的前期工作。</t>
  </si>
  <si>
    <t>开展区级政府投资重点建设项目前期工作的经费</t>
  </si>
  <si>
    <t>2020年政府投资项目</t>
  </si>
  <si>
    <t>《盘龙区政府投资重点建设项目前期费管理办法》</t>
  </si>
  <si>
    <t>政府投资项目中的新建项目经审核，确需前期费的可安排使用。</t>
  </si>
  <si>
    <t>建设项目前期工作完成率</t>
  </si>
  <si>
    <t>95</t>
  </si>
  <si>
    <t>建设项目的项目建议书、可行性研究、初步设计以及项目申请报告编制审批至项目开工前所进行的一系列工作的完成率</t>
  </si>
  <si>
    <t>前期费拨付时限</t>
  </si>
  <si>
    <t>2020年12月15日以前完成资金支付</t>
  </si>
  <si>
    <t>区发改局将区政府审批的项目前期费计划下达各项目责任单位，各项目责任单位在收到下达的计划后尽快向区发改局申请拨款。</t>
  </si>
  <si>
    <t>前期经费审核完成时间</t>
  </si>
  <si>
    <t>预算安排重点建设项目前期费</t>
  </si>
  <si>
    <t>1500</t>
  </si>
  <si>
    <t>2020年预算安排</t>
  </si>
  <si>
    <t>推动项目前期工作，力争项目尽快开工建设，发挥投资效益</t>
  </si>
  <si>
    <t xml:space="preserve"> 促进盘龙区经济发展</t>
  </si>
  <si>
    <t>有力推进项目建设，力争使项目早开工，早投产、尽早发挥效益，促进社会经济发展。</t>
  </si>
  <si>
    <t xml:space="preserve"> 进一步促进项目落地实施</t>
  </si>
  <si>
    <t>进一步促进项目落地实施</t>
  </si>
  <si>
    <t>加快项目投资建设，促进盘龙区经济发展。</t>
  </si>
  <si>
    <t>促进社会经济发展</t>
  </si>
  <si>
    <t xml:space="preserve"> 促进社会经济发展</t>
  </si>
  <si>
    <t>建设项目单位满意情况</t>
  </si>
  <si>
    <t>建设项目单位满意情况达95%</t>
  </si>
  <si>
    <t xml:space="preserve">      储备粮贷款利息和管理费用专项经费</t>
  </si>
  <si>
    <t>完成《2020年昆明市粮食行政首长负责制目标考核责任书》规定的粮食储备任务。</t>
  </si>
  <si>
    <t>区级储备粮食任务</t>
  </si>
  <si>
    <t>21430000</t>
  </si>
  <si>
    <t>《2019年昆明市粮食安全行政首长责任制目标考核责任书》</t>
  </si>
  <si>
    <t>委托市级代储</t>
  </si>
  <si>
    <t>入库粮食符合国家规定的储备粮质量标准达标率，科学储粮率，及时轮换不宜存粮轮换率。</t>
  </si>
  <si>
    <t>98%</t>
  </si>
  <si>
    <t>科学储粮率，入库粮食符合国家规定的储备粮质量标准及时轮换不宜存粮。</t>
  </si>
  <si>
    <t>储备粮利费补贴拨付时限</t>
  </si>
  <si>
    <t>2020年12月15日前完成资金支付</t>
  </si>
  <si>
    <t>按季及时拨付代储单位市粮食局区级储备粮贷款利息、轮换差价、监管费用及管理费用。</t>
  </si>
  <si>
    <t>储粮任务完成时限</t>
  </si>
  <si>
    <t>2020年12月31日前完成</t>
  </si>
  <si>
    <t>储备粮利费补贴、轮换价差</t>
  </si>
  <si>
    <t>2168.47</t>
  </si>
  <si>
    <t>农发行2017年9月贷款利息4.35%
管理费用0.12元/公斤/年</t>
  </si>
  <si>
    <t>管理费用</t>
  </si>
  <si>
    <t>10</t>
  </si>
  <si>
    <t>100000元/年</t>
  </si>
  <si>
    <t>建立了应对重大自然灾害、救济或者其他突发事件应急的工作机制，确保盘龙区食用粮食市场供应和市场价格的基本稳定，维护正常的社会秩序。减少国民经济损失，促进了经济平稳健康发展。</t>
  </si>
  <si>
    <t>维护正常的社会秩序</t>
  </si>
  <si>
    <t>增强政府宏观调控和抗御风险的能力，确保全区粮食安全和社会稳定。</t>
  </si>
  <si>
    <t>确保全区粮食安全和社会稳定</t>
  </si>
  <si>
    <t>平抑粮食市场价格，促进粮食生产稳定增长，维护粮食正常流通秩序，实施宏观调控。</t>
  </si>
  <si>
    <t>维护粮食正常流通秩序</t>
  </si>
  <si>
    <t>粮食行政首长责任制成员单位满意情况</t>
  </si>
  <si>
    <t>98</t>
  </si>
  <si>
    <t>粮食行政首长责任制成员单位满意率达98% 。</t>
  </si>
  <si>
    <t xml:space="preserve">  昆明市盘龙区住房和城乡建设局</t>
  </si>
  <si>
    <t xml:space="preserve">    昆明市盘龙区住房和城乡建设局</t>
  </si>
  <si>
    <t xml:space="preserve">      盘龙区道路综合整治提升及路网改造工程经费</t>
  </si>
  <si>
    <t>督促项目公司实施市政道路综合整治提升及路网改造、公路路网改造、“村村通”公路路面硬化建设，改善双龙、阿子营、松华三个街道办辖区内交通现状</t>
  </si>
  <si>
    <t>盘龙江6座桥梁建设工程</t>
  </si>
  <si>
    <t>农科北路跨江桥梁、农科南路跨江桥梁、盘龙人行跨江桥梁、松华路跨江桥梁、金汁路跨江桥梁、太乙路跨江桥梁</t>
  </si>
  <si>
    <t>《盘龙区道路综合整治提升及路网改造PPP项目实施方案》</t>
  </si>
  <si>
    <t>按照实施方案明确的建设内容进行建设</t>
  </si>
  <si>
    <t>机场高速两侧辅道道路综合整治提升工程</t>
  </si>
  <si>
    <t>北辅道全长2167.994米，红线宽11.5-26.75米；南辅道全长2163.794米，红线宽11.5-25.75米</t>
  </si>
  <si>
    <t>龙泉路（盘龙10号路至西北绕茨坝立交）道路改扩建工程（二期）</t>
  </si>
  <si>
    <t>A线全长1158.24米，B线全长1143.11米，红线宽47-60.5米</t>
  </si>
  <si>
    <t>盘龙10号道路综合整治工程</t>
  </si>
  <si>
    <t>道路全长3.4千米，宽15-24米</t>
  </si>
  <si>
    <t>盘龙11号道路改扩建工程</t>
  </si>
  <si>
    <t>道路全长2096.569米，红线宽30米</t>
  </si>
  <si>
    <t>盘龙12号道路综合整治工程</t>
  </si>
  <si>
    <t>道路全长2.9千米，宽10-15米</t>
  </si>
  <si>
    <t>寺瓦路综合管廊及综合整治提升工程</t>
  </si>
  <si>
    <t>综合整治提升工程全长6.436千米；综合管廊全长4.839千米</t>
  </si>
  <si>
    <t>政法路新建工程</t>
  </si>
  <si>
    <t>全长720.989米，红线宽20米</t>
  </si>
  <si>
    <t>确保工程质量，符合国家标准和技术规范</t>
  </si>
  <si>
    <t>100</t>
  </si>
  <si>
    <t>按《盘龙区道路综合整治提升及路网改造PPP项目实施方案》和相应设计明确的技术内容进行建设</t>
  </si>
  <si>
    <t>项目完工时间</t>
  </si>
  <si>
    <t>2020年12月31日</t>
  </si>
  <si>
    <t>按《盘龙区道路综合整治提升及路网改造PPP项目实施方案》和相应设计明确的技术内容按时进行建设</t>
  </si>
  <si>
    <t>本年度实施项目工程经费</t>
  </si>
  <si>
    <t>18518400</t>
  </si>
  <si>
    <t>按照实施内容</t>
  </si>
  <si>
    <t>加快我区城市基础设施建设及提升改造的实施步伐，完善片区交通系统，带动区域经济发展，切实改善城市交通条件，提升昆明城市形象</t>
  </si>
  <si>
    <t>改善出行环境</t>
  </si>
  <si>
    <t>按照实施内容，改善周边出行环境</t>
  </si>
  <si>
    <t>周边市民满意度</t>
  </si>
  <si>
    <t>90</t>
  </si>
  <si>
    <t>周边市民问卷调查</t>
  </si>
  <si>
    <t xml:space="preserve">    昆明市盘龙区道路桥梁管理处</t>
  </si>
  <si>
    <t xml:space="preserve">      道桥维修养护经费</t>
  </si>
  <si>
    <t>中期目标：根据《城镇道路养护技术规范》、《城市桥梁养护技术规范》相关规定，针对城市道路、桥梁使用年限及道桥现状需要及时对道桥进行小修保养及大中修工程，从而确保道路正常使用、安全、舒适通行。在财务核算上独立核算，严格执行专项资金管理办法。
年度目标：根据《城镇道路养护技术规范》、《城市桥梁养护技术规范》相关规定，针对城市道路、桥梁使用年限及道桥现状需要及时对道桥进行小修保养及大中修工程，从而确保道路正常使用、安全、舒适通行。在财务核算上独立核算，严格执行专项资金管理办法。
年度目标：
绩效目标实施时间：2020年1月1日至2020年12月31日。
    2020年维修养护具体计划如下：
 （一）、第一季度维护计划（时间：2020年1月1日至3月31日，估算费用70万元。）
1、2020年1月（估算费用21万元。）
（1）对万华路（环城北路至白云路段）、白云路（万华路至盘龙江）车行道路面沉陷、坑槽、拥包、车辙、松散、翻浆等破损进行修复处理，计划对该道路铺筑沥青1123.2m2，修复破损人行道1287.3m2。
   （2）对金实路、金菊路、金秋路等道路的车行道路面沉陷、坑槽、拥包、车辙、松散、翻浆等破损进行修复处理，计划修复面积1544.4m2。
（3）对北站下穿隧道进行总体维护，墙面涂装，顶部漏水处理，计划修复216m2。
（4）对樱花人行天桥、昆纺人行天桥等人行天桥进行全桥油漆亮化处理，计划处理面积223.2m2。
2、2020年2月（估算费用14万元。） 
（1）对万华路（环城北路至白云路段）、白云路（万华路至盘龙江）车行道路面沉陷、坑槽、拥包、车辙、松散、翻浆等破损进行修复处理，计划对该道路铺筑沥青748.8m2，修复破损人行道858.2m2。
   （2）对金实路、金菊路、金秋路等道路的车行道路面沉陷、坑槽、拥包、车辙、松散、翻浆等破损进行修复处理，计划修复面积1029.6m2。
（3）对北站下穿隧道进行总体维护，墙面涂装，顶部漏水处理，计划修复144m2。
（4）对樱花人行天桥、昆纺人行天桥等人行天桥进行全桥油漆亮化处理，计划处理面积148.8m2。
3、2020年3月（估算费用35万元。）
（1）对万华路（环城北路至白云路段）、白云路（万华路至盘龙江）车行道路面沉陷、坑槽、拥包、车辙、松散、翻浆等破损进行修复处理，计划对</t>
  </si>
  <si>
    <t>维护项目</t>
  </si>
  <si>
    <t>3</t>
  </si>
  <si>
    <t>根据《城镇道路养护技术规范》、《城市桥梁养护技术规范》相关规定，针对城市道路、桥梁使用年限及道桥现状需要及时对道桥进行小修保养及大中修工程，从而确保道路正常使用、安全、舒适通行。</t>
  </si>
  <si>
    <t xml:space="preserve">对沥青路面修复；人行道块材更换；桥梁设施维修、护栏刷漆更换。在维修养护过程中，我处严格依据《城镇道路养护技术规范》、《城市桥梁养护技术规范》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一、存在风险及困难
1、道路桥梁的主体结构复杂，交通频繁，使用强度大，造成道路桥梁维护存在一定风险。
2、许多排水设施排水能力不足，特别是雨季，造成大面积的路面被淹水，导致路面破损严重而不能及时修复。
二、应对措施
1、建立日常巡查制度和反应机制，加强巡查力度，发现问题及时处理。
2、加强市政设施的信息化管理，建立健全信息化管理制度。
    3、加强现场维修养护质量管理，按技术要求施工，坚持执行质量标准和验收规范，达到高质量标准。
我处对维护经费的使用管理，严格按照专项资金的管理制度执行，层层审核、专款专用，全额用于道桥的日常维护工作，无挪用、截留、挤占、虚列项目支出等违规情况，支出手续健全，审批严谨，并在财务核算上独立核算，严格执行专项资金管理办法。
</t>
  </si>
  <si>
    <t>沥青路面维护总量</t>
  </si>
  <si>
    <t>23260</t>
  </si>
  <si>
    <t>根据《设施量统计表》、《2020年昆明市盘龙区道路桥梁管理处设施养护维护经费预算》、《2020年盘龙区城市道路桥梁维修养护计划》、《2020年盘龙区道路桥梁管理处维修养护计划（桥梁部分)》、《2020年道桥维修养护经费申报说明》</t>
  </si>
  <si>
    <t>在维修养护过程中，我处严格依据《城镇道路养护技术规范》、《城市桥梁养护技术规范》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t>
  </si>
  <si>
    <t>人行道维护总量</t>
  </si>
  <si>
    <t>5780</t>
  </si>
  <si>
    <t>根据《设施量统计表》、《2020年昆明市盘龙区道路桥梁管理处设施养护维护经费预算》、《2020年盘龙区城市道路桥梁维修养护计划》、《2020年盘龙区道路桥梁管理处维修养护计划（桥梁部分)》、《2020年道桥维修养护经费申报说明》行。</t>
  </si>
  <si>
    <t>人行天桥及护栏油漆总量</t>
  </si>
  <si>
    <t>2620</t>
  </si>
  <si>
    <t>在维修养护过程中，我处严格依据《城镇道路养护技术规范》、《城市桥梁养护技术规范》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t>
  </si>
  <si>
    <t>一季度完工百分比</t>
  </si>
  <si>
    <t>在维修养护过程中，我处严格依据《城镇道路养护技术规范》、《城市桥梁养护技术规范》对辖区道路桥梁进行维修养护，养护进度和质量均达到预期绩效目标。我处秉着尊重环境，珍惜资源，以人为本的原则，对辖区内的道路桥梁及附属设施进行经常性、及时性、周期性的养护与维修，保证道路桥梁具备良好的使用状</t>
  </si>
  <si>
    <t>二季度完工百分比</t>
  </si>
  <si>
    <t>25</t>
  </si>
  <si>
    <t>三季度完工百分比</t>
  </si>
  <si>
    <t>四季度完工百分比</t>
  </si>
  <si>
    <t>35</t>
  </si>
  <si>
    <t>满足质量体系及相关规范</t>
  </si>
  <si>
    <t>3
 依照《城镇道路养护技术规范》、《城市桥梁养护技术规范》、《道路桥梁巡查与维修养护质量管理办法》等</t>
  </si>
  <si>
    <t>依照《城镇道路养护技术规范》、《城市桥梁养护技术规范》、《道路桥梁巡查与维修养护质量管理办法》等
 依照《城镇道路养护技术规范》、《城市桥梁养护技术规范》、《道路桥梁巡查与维修养护质量管理办法》等</t>
  </si>
  <si>
    <t>在维修养护过程中，我处严格依据《城镇道路养护技术规范》、《城市桥梁养护技术规范》、《道路桥梁巡查与维修养护质量管理办法》等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t>
  </si>
  <si>
    <t>项目质量合格率</t>
  </si>
  <si>
    <t>《城镇道路养护技术规范》、《城市桥梁养护技术规范》、《道路桥梁巡查与维修养护质量管理办法》</t>
  </si>
  <si>
    <t>在维修养护过程中，我处严格依据《城镇道路养护技术规范》、《城市桥梁养护技术规范》对辖区道路桥梁进行维修养护，养护质量均达到预期绩效目标。</t>
  </si>
  <si>
    <t>应急处理及时率</t>
  </si>
  <si>
    <t>依照《城镇道路养护技术规范》、《城市桥梁养护技术规范》、《道路桥梁巡查管理办法》</t>
  </si>
  <si>
    <t>依照《城镇道路养护技术规范》、《城市桥梁养护技术规范》、《道路桥梁巡查管理办法》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t>
  </si>
  <si>
    <t>道桥维修养护完成时间</t>
  </si>
  <si>
    <t>12</t>
  </si>
  <si>
    <t>道桥维修养护经费资金支付时间</t>
  </si>
  <si>
    <t>12月上旬以前</t>
  </si>
  <si>
    <t>《2020年盘龙区城市道路桥梁维修养护计划》、《2020年盘龙区道路桥梁管理处维修养护计划（桥梁部分)》、《2020年道桥维修养护经费申报说明》《盘龙区道路桥梁管理处专项资金管理办法》</t>
  </si>
  <si>
    <t>控制维护材料单价及机械租赁费用</t>
  </si>
  <si>
    <t>2</t>
  </si>
  <si>
    <t>《设施量统计表》、《2020年昆明市盘龙区道路桥梁管理处设施养护维护经费预算》、《2020年盘龙区城市道路桥梁维修养护计划》、《2020年盘龙区道路桥梁管理处维修养护计划（桥梁部分)》、《2020年道桥维修养护经费申报说明》、《道桥维修养护工作总结》</t>
  </si>
  <si>
    <t>计划总成本</t>
  </si>
  <si>
    <t>471.75</t>
  </si>
  <si>
    <t>3厘米沥青路面维护单价</t>
  </si>
  <si>
    <t>《设施量统计表》、《2020年昆明市盘龙区道路桥梁管理处设施养护维护经费预算》、《2020年盘龙区城市道路桥梁维修养护计划》、《2020年盘龙区道路桥梁管理处维修养护计划（桥梁部分)》、《2020年道桥维修养护经费申报说明》及市场行情。</t>
  </si>
  <si>
    <t>根据《盘龙区道路桥梁管理处维修养护计划》对辖区道路桥梁进行维修养护，并根据我处《安全生产管理制度》、《道路桥梁维护工程实施办法》、《道路桥梁维护工程实施办法细则》、《道路桥梁巡查管理办法》、《道路桥梁巡查与维修养护质量管理办法》、《安全应急预案》以及国家《城镇道路养护技术规范》、《城市桥梁养护技术规范》，对工程实际进度与计划进度进行实时监控对比，一旦发现实际进度与计划进度不符，或实际造价与工程预算有偏差，将认真查找产生偏差的原因，分析该偏差对后续工作和对总工期的影响，及时调整施工计划和预算，并采取必要措施确保进度目标和经济目标实现。</t>
  </si>
  <si>
    <t>5厘米沥青路面维护单价</t>
  </si>
  <si>
    <t>53</t>
  </si>
  <si>
    <t>10厘米沥青路面维护单价</t>
  </si>
  <si>
    <t>105</t>
  </si>
  <si>
    <t>人行道维护单价</t>
  </si>
  <si>
    <t>110</t>
  </si>
  <si>
    <t>人行天桥及护栏刷漆</t>
  </si>
  <si>
    <t>30</t>
  </si>
  <si>
    <t>确保道路美观、舒适、安全出行条件。</t>
  </si>
  <si>
    <t>确保群众安全出行</t>
  </si>
  <si>
    <t>依照《城镇道路养护技术规范》、《城市桥梁养护技术规范》 
 依照《城镇道路养护技术规范》、《城市桥梁养护技术规范》、《道路桥梁巡查与维修养护质量管理办法》等</t>
  </si>
  <si>
    <t>依照《城镇道路养护技术规范》、《城市桥梁养护技术规范》、《道路桥梁巡查管理办法》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t>
  </si>
  <si>
    <t>坚决杜绝有污染维护材料，及时清运维护过程中产生的建筑垃圾</t>
  </si>
  <si>
    <t xml:space="preserve">及时清运维护过程中产生的建筑垃圾
</t>
  </si>
  <si>
    <t>《2020年盘龙区城市道路桥梁维修养护计划》、《2020年盘龙区道路桥梁管理处维修养护计划（桥梁部分)》、《2020年道桥维修养护经费申报说明》、《道桥维修养护工作总结》</t>
  </si>
  <si>
    <t>尽量使用环保型维护材料，做好维护工作中维护残料的收集工作，以便二次利用</t>
  </si>
  <si>
    <t xml:space="preserve">尽量使用环保型材料，残料二次利用
</t>
  </si>
  <si>
    <t>依照《城镇道路养护技术规范》、《城市桥梁养护技术规范》、《道路桥梁巡查管理办法》对辖区道路桥梁进行维修养护，养护进度和质量均达到预期绩效目标。</t>
  </si>
  <si>
    <t>我处秉着尊重环境，珍惜资源，以人为本的原则，对辖区内的道路桥梁及附属设施进行经常性、及时性、周期性的养护与维修，保证道路桥梁具备良好的使用状态。</t>
  </si>
  <si>
    <t>群众满意度</t>
  </si>
  <si>
    <t>依照《城镇道路养护技术规范》、《城市桥梁养护技术规范》、《道路桥梁巡查管理办法》、及问卷调查</t>
  </si>
  <si>
    <t>对辖区道路桥梁进行维修养护，养护进度和质量均达到预期绩效目标。我处秉着尊重环境，珍惜资源，以人为本的原则，对辖区内的道路桥梁及附属设施进行经常性、及时性、周期性的养护与维修，保证道路桥梁具备良好的使用状态。</t>
  </si>
  <si>
    <t xml:space="preserve">  昆明市盘龙区水务局</t>
  </si>
  <si>
    <t xml:space="preserve">    昆明市盘龙区水务局</t>
  </si>
  <si>
    <t xml:space="preserve">      五小水利工程建设经费</t>
  </si>
  <si>
    <t>五小水利工程建设（预下达农田水利建设资金）</t>
  </si>
  <si>
    <t>回子龙坝塘除险加固</t>
  </si>
  <si>
    <t>盘龙区松华街道办事处2019年五小水利工程建设项目资金计划表（核定）</t>
  </si>
  <si>
    <t>侯家营村委会油菜冲水库排灌工程</t>
  </si>
  <si>
    <t>果东村龙咀石水源点整治</t>
  </si>
  <si>
    <t>盘迤者弯田坝塘除险加固</t>
  </si>
  <si>
    <t>金钟村委会金钟村、中河村人饮修复工程</t>
  </si>
  <si>
    <t>竹园村委会下渣拉、大箐沟人饮修复工程</t>
  </si>
  <si>
    <t>白邑村委会漆树坝塘、西台子、双平人饮修复工程</t>
  </si>
  <si>
    <t>下院人村饮完善工程</t>
  </si>
  <si>
    <t>新发村饮水管道更新</t>
  </si>
  <si>
    <t>三转湾小组饮水管道更换及冷水沟坝塘</t>
  </si>
  <si>
    <t>迤者大冲、石洞、老塘沟人饮修复工程</t>
  </si>
  <si>
    <t>大石坝水库工作闸、检修闸改造</t>
  </si>
  <si>
    <t>前所村委会小白龙村人饮修复工程</t>
  </si>
  <si>
    <t>白岩哨饮水工程改造</t>
  </si>
  <si>
    <t>龙潭饮水工程改造</t>
  </si>
  <si>
    <t>大龙潭水库降等</t>
  </si>
  <si>
    <t>三家村上、下雷打石人饮工程续建</t>
  </si>
  <si>
    <t>龙潭抽水站设备维护</t>
  </si>
  <si>
    <t>大哨杨柳箐水塘子管网改造</t>
  </si>
  <si>
    <t>撒脚地、双山人饮管网改造</t>
  </si>
  <si>
    <t>蟒坑人饮工程</t>
  </si>
  <si>
    <t>按照项目建设计划表执行，工程项目验收质量合格</t>
  </si>
  <si>
    <t>工程项目验收质量合格</t>
  </si>
  <si>
    <t>2020年内按照工作计划完成各项工程项目建设</t>
  </si>
  <si>
    <t>2020年1月至12月</t>
  </si>
  <si>
    <t>五小水利工程建设经费支付时限</t>
  </si>
  <si>
    <t>2020年12月</t>
  </si>
  <si>
    <t>五小水利工程经费支出</t>
  </si>
  <si>
    <t>5000000</t>
  </si>
  <si>
    <t>解决村民安全饮水，用水等最直接的现实问题</t>
  </si>
  <si>
    <t>解决用水问题</t>
  </si>
  <si>
    <t>完成五小水利工程建设，解决村民安全用水问题，促进农村经济发展，确保村民利益最大化</t>
  </si>
  <si>
    <t>村民利益最大化</t>
  </si>
  <si>
    <t>辖区内群众满意度</t>
  </si>
  <si>
    <t xml:space="preserve">      松华坝核心区移民生活困难补助经费</t>
  </si>
  <si>
    <t>按月发放2020年度移民及合法新增人口困难补助、生活补助，提高移民收入水平</t>
  </si>
  <si>
    <t>按核定合法新增人口</t>
  </si>
  <si>
    <t>136</t>
  </si>
  <si>
    <t>盘龙区政府办关于印发《松华坝水库一级保护区核心区搬迁移民生活补助长效机制实施方案》的通知（盘政办通【2019】3号）</t>
  </si>
  <si>
    <t>按核定移民及新增人口（未纳入低保）</t>
  </si>
  <si>
    <t>2750</t>
  </si>
  <si>
    <t>按照松华坝水库一级保护区核心区搬迁移民生活补助长效机制实施方案完成任务</t>
  </si>
  <si>
    <t>完成实施方案任务</t>
  </si>
  <si>
    <t>松华坝核心区移民生活困难补助经费支付时限</t>
  </si>
  <si>
    <t>松华坝核心区移民生活困难补助经费支出（含：合法新增人口、移民及新增人口）</t>
  </si>
  <si>
    <t>6,638,160.00</t>
  </si>
  <si>
    <t>帮扶核心区移民困难群众，增加收入</t>
  </si>
  <si>
    <t>增加收入</t>
  </si>
  <si>
    <t>维护核心区移民安置区社会稳定和谐</t>
  </si>
  <si>
    <t>维护社会稳定和谐</t>
  </si>
  <si>
    <t>加强松华坝水源保护力度，切实保护饮用水水源</t>
  </si>
  <si>
    <t>保护松华坝水源</t>
  </si>
  <si>
    <t>提高移民保障水平，实现移民搬得出、稳得住的总体目标</t>
  </si>
  <si>
    <t>提高移民保障水平</t>
  </si>
  <si>
    <t>核心区移民满意度</t>
  </si>
  <si>
    <t>满意度调查</t>
  </si>
  <si>
    <t xml:space="preserve">      2020年辖区排水设施运行维护经费</t>
  </si>
  <si>
    <t>完成辖区排水设施运行维护工作，申请项目资金4000000元。</t>
  </si>
  <si>
    <t>确保全区范围内排水设施正常运行</t>
  </si>
  <si>
    <t>1024</t>
  </si>
  <si>
    <t>盘龙区公共排水设施移交接管工作框架协</t>
  </si>
  <si>
    <t>为加强昆明市主城区公共排水设施运行维护和管理工作，全面提高城市排水综合管理和保障服务能力，严格执行盘龙区公共排水设施移交接管工作框架协。</t>
  </si>
  <si>
    <t>圆满完成2020年辖区给排水设施运行维护工作</t>
  </si>
  <si>
    <t>完成维护工作</t>
  </si>
  <si>
    <t>完成2020年辖区给排水设施运行维护工作</t>
  </si>
  <si>
    <t>2020年辖区排水设施运行维护经费支付时限</t>
  </si>
  <si>
    <t>2020年辖区排水设施运行维护经费支出</t>
  </si>
  <si>
    <t>4000000</t>
  </si>
  <si>
    <t>提高城市公共排水能力，提升城市居民生产、生活水平，减轻市政排水负荷</t>
  </si>
  <si>
    <t>提高生活水平，减轻排水负荷</t>
  </si>
  <si>
    <t xml:space="preserve"> 显著改善城市环境质量，增强城市环境承载能力</t>
  </si>
  <si>
    <t>改善环境质量</t>
  </si>
  <si>
    <t>逐步从根本上改善城市公共基础设施，全面提高城市排水综合管理和保障服务能力</t>
  </si>
  <si>
    <t>逐步改善</t>
  </si>
  <si>
    <t>走访调查</t>
  </si>
  <si>
    <t>通过走访公众进行满意度调查实现满意度&gt;90%</t>
  </si>
  <si>
    <t xml:space="preserve">  昆明市盘龙区教育体育局</t>
  </si>
  <si>
    <t xml:space="preserve">    昆明市盘龙区教育体育局</t>
  </si>
  <si>
    <t xml:space="preserve">      中小学企业退休教师区级经费</t>
  </si>
  <si>
    <t>根据相关文件精神要求，完成当年企业分离学校退休教师待遇补差部分资金拨付工作</t>
  </si>
  <si>
    <t>企业退休人员区级承担工资差额人数</t>
  </si>
  <si>
    <t>24</t>
  </si>
  <si>
    <t>企业退休区级承担工资差额24人：约120000*12=1440000元。共193人需区级承担医保等经费，医保3960*193=764280元，退休公用经费193*600=115800，节日慰问费240</t>
  </si>
  <si>
    <t>企业退休人员需区级承担医保等经费，退休公用经费，节日慰问费人数</t>
  </si>
  <si>
    <t>193</t>
  </si>
  <si>
    <t>企业退休人员经费使用质量达标率</t>
  </si>
  <si>
    <t>企业退休人员经费发放</t>
  </si>
  <si>
    <t>按时发放</t>
  </si>
  <si>
    <t>通过退休教师公用经费、医保、节日慰问费的安排，保障了企业退休教师生活所需，使退休教师老有所依，老有所养</t>
  </si>
  <si>
    <t>企业退休人员经费完成时间</t>
  </si>
  <si>
    <t>12月</t>
  </si>
  <si>
    <t>通过退休教师公用经费、医保、节日慰问费的安排，保障了企业退休教师生活所需，使退休教师老有所依，老有所养1.保障盘龙区教育事业工作的顺利开展，一年的工作圆满完成。2.加大教育发展布点布局规划和建设力度。3.2020年12月前完成所有工作.</t>
  </si>
  <si>
    <t>企业退休人员经费支出时间</t>
  </si>
  <si>
    <t>12月中旬</t>
  </si>
  <si>
    <t>企业退休人员经费</t>
  </si>
  <si>
    <t>3010000</t>
  </si>
  <si>
    <t>《关于做好企业分离办学退休教师工作的通知》《教育局内控制度及流程》企业退休区级承担工资差额24人：约120000*12=1440000元。共193人需区级承担医保等经费，医保3960*193=764280元，退休公用经费193*600=115800，节日慰问费240</t>
  </si>
  <si>
    <t>维护社会稳定</t>
  </si>
  <si>
    <t>《关于做好企业分离办学退休教师工作的通知》《教育局内控制度及流程》通过退休教师公用经费、医保、节日慰问费的安排，保障了企业退休教师生活所需，使退休教师老有所依，老有所养</t>
  </si>
  <si>
    <t>逐年提高</t>
  </si>
  <si>
    <t>关于做好企业分离办学退休教师工作的通知》《教育局内控制度及流程》通过退休教师公用经费、医保、节日慰问费的安排，保障了企业退休教师生活所需，使退休教师老有所依，老有所养</t>
  </si>
  <si>
    <t>中小学企业退休教师满意度</t>
  </si>
  <si>
    <t xml:space="preserve">      学校设备配备经费</t>
  </si>
  <si>
    <t>颐惠园小学项目按照逐年办学需求2020年需配置设备456000.00万元；2020年满足片区学校就学压力，扩班；学校设备已达到使用年限，设备更换预算金额为3000000.00元。盘龙区教师进修学校计算机教室1.现有计算机教室设备购于2006年，已经使用13年，达到报废年限。2.除用于教师培训外，区教育体育局、区财政局、区医保局等部门也经常用于数据统计、业务培训等工作，利用率极高。3.计算机故障率极高、静电地板、桌椅损坏严重。预计经费：更换计算机、桌椅、静电地板共计476500元。盘龙区教师进修学校一楼报告厅1.现有报告厅设备购于2000年，已经使用19年，达到报废年限。 2.除用于教师培训外，区教育体育局、区财政局、区医保局等部门也经常用于业务培训等工作，利用率极高。3.投影机老化严重，图像不清晰所需资金450000.00元。</t>
  </si>
  <si>
    <t>学校设备配备涉及学校</t>
  </si>
  <si>
    <t xml:space="preserve">65
</t>
  </si>
  <si>
    <t xml:space="preserve">颐惠园小学项目按照逐年办学需求2020年需配置设备456000.00万元；2020年学校扩班、设备更换预算金额为3000000.00元。盘龙区教师进修学校计算机教室、一楼报告厅更换计算机、桌椅、静电地板、LED显示屏预算金额1016500.00元。 
</t>
  </si>
  <si>
    <t>学校设备配备经费使用质量达标率</t>
  </si>
  <si>
    <t>满足可持续发展的要求，逐步缩小学校间差距，促进义务教育均衡发展。为盘龙教育发展做好后勤保障工作，提高所配设备质量，节约财政资金，促进盘龙人民整体素质的提高</t>
  </si>
  <si>
    <t>学校设备配备经费满足学校日常办公需求及学校相关教育教学活动的顺利开展</t>
  </si>
  <si>
    <t>工作顺利开展</t>
  </si>
  <si>
    <t>学校设备配备经费完成时间</t>
  </si>
  <si>
    <t>2020年12月前完成所有工作.</t>
  </si>
  <si>
    <t>1.保障盘龙区教育事业工作的顺利开展，一年的工作圆满完成。2.加大教育发展布点布局规划和建设力度。3.2020年12月前完成所有工作.</t>
  </si>
  <si>
    <t>学校设备配备经费资金支出时间</t>
  </si>
  <si>
    <t xml:space="preserve">学校设备配备经费
</t>
  </si>
  <si>
    <t>5342500</t>
  </si>
  <si>
    <t>逐年提高办学水平，改善教学硬件设施，保证教育教学的正常进行，为进一步实行好九年义务教育做保障</t>
  </si>
  <si>
    <t>提高普及教育</t>
  </si>
  <si>
    <t>实现更高水平的普及教育、提供更加丰富的优质教育</t>
  </si>
  <si>
    <t xml:space="preserve">持续提升
</t>
  </si>
  <si>
    <t>学生、家长满意度</t>
  </si>
  <si>
    <t xml:space="preserve">95%
</t>
  </si>
  <si>
    <t xml:space="preserve">调查问卷：所配设备学校的教师、学生、家长 满意
</t>
  </si>
  <si>
    <t xml:space="preserve">      校舍安全工程经费</t>
  </si>
  <si>
    <t>1.投资1000万元，实施盘龙区2019年不安全校舍加固改造工程项目2.完成盘龙区2019年不安全校舍加固改造工程项目</t>
  </si>
  <si>
    <t>盘龙区不安全校舍加固改造工程项目</t>
  </si>
  <si>
    <t>质量满足《城市普通中小学校校舍建设标准(住建部、发改委、教育部2002年版)》、《中小学设计规范（GB 50099—2011住建部）》、《特殊教育学校建设标准（建标156-2011）建设部、发改委》相关规范要求，至少达合格。</t>
  </si>
  <si>
    <t>各项经费使用质量达标率</t>
  </si>
  <si>
    <t>满足学校日常办公需求及学校相关教育教学活动的顺利开展</t>
  </si>
  <si>
    <t>教学工作顺利开展</t>
  </si>
  <si>
    <t xml:space="preserve">  美化校园环境，加大改善学校办学条件</t>
  </si>
  <si>
    <t>改善办学环境</t>
  </si>
  <si>
    <t>项目完成时间</t>
  </si>
  <si>
    <t>2020年完成盘龙区不安全校舍加固改造工程项目</t>
  </si>
  <si>
    <t>经费支出时间</t>
  </si>
  <si>
    <t>12月中旬以前</t>
  </si>
  <si>
    <t>不安全校舍加固改造工程经费</t>
  </si>
  <si>
    <t>1000</t>
  </si>
  <si>
    <t>盘龙区2018年不安全校舍加固改造工程项目项目相关资金支出1000万元</t>
  </si>
  <si>
    <t>使得校内教育环境大大改善，对当地教育事业发展、教育水平的提高，增强学生受教水平，满足学生学习场地权益的需求，提高学生学习能力。同时，改善学校的办公条件，进一步保障学生的正常活动安全。</t>
  </si>
  <si>
    <t>为社会提供硬件设施完善的学校（园），使得校内教育环境大大改善，对当地教育事业发展、教育水平的提高，增强学生受教水平，满足学生学习场地权益的需求，提高学生学习能力。同时，改善学校的办公条件，进一步保障学生的正常活动安全。</t>
  </si>
  <si>
    <t>可满足工程技术可持续性（质量达合格，实施后无安全隐患）、工程经济可持续性（资金有保证，项目实施可有限改善办学条件）、工程管理可持续性。</t>
  </si>
  <si>
    <t>校园硬件设施完善不断更新</t>
  </si>
  <si>
    <t>教职工和学生满意度</t>
  </si>
  <si>
    <t>教职工和学生满意。</t>
  </si>
  <si>
    <t xml:space="preserve">      城乡义务教育阶段学校公用经费</t>
  </si>
  <si>
    <t>根据《昆明市财政局  昆明市教育局关于下达2016年城乡义务教育阶段学校公用经费中央资金预算的通知》（昆财教〔2016〕130号）要求，按照小学600元/生/年的标准；初中800元/生/年拨付。资金由中央承担80%，省级承担4%，市级承担3.2&amp;，区级承担12.8%，寄宿制学校按照学生数每生每年再在增加200元公用经费。根据2019年教育统计人数小学54504人；初中18126人；寄宿制学生6541人；54504人*600元*12.8%+18126人*800元*12.8%+6541人*200元*12.8%=6209460元，预计2020年需区级城乡公用经费620.946万元。预算申请资金621万。</t>
  </si>
  <si>
    <t>小学</t>
  </si>
  <si>
    <t>54504人</t>
  </si>
  <si>
    <t>初中</t>
  </si>
  <si>
    <t>18126</t>
  </si>
  <si>
    <t>寄宿制学生</t>
  </si>
  <si>
    <t>6541</t>
  </si>
  <si>
    <t>城乡义务教育阶段学校公用经费使用质量达标率</t>
  </si>
  <si>
    <t>城乡义务教育阶段学校公用经费资金全部拨付，根据2019年教育统计人数小学54504人；初中18126人；寄宿制学生6541人；54504人*600元*12.8%+18126人*800元*12.8%+6541人*200元*12.8%=6209460元，预计2020年需区级城乡公用经费</t>
  </si>
  <si>
    <t>城乡义务教育阶段学校公用经费完成时间</t>
  </si>
  <si>
    <t>2020年1月-12月</t>
  </si>
  <si>
    <t>2020年3月开学后按照学校报的实际在校生人员拨款，每年3月、9月两次拨款到学校。1.保障盘龙区教育事业工作的顺利开展，一年的工作圆满完成。2.加大教育发展布点布局规划和建设力度。3.2020年12月前完成所有工作.</t>
  </si>
  <si>
    <t>城乡义务教育阶段学校公用经费资金支出时间</t>
  </si>
  <si>
    <t>城乡义务教育阶段学校公用经费</t>
  </si>
  <si>
    <t>621</t>
  </si>
  <si>
    <t>按照初中800元/生/年，小学600元/生/年，寄宿制学校按照学生数每生每年再在增加200元公用经费</t>
  </si>
  <si>
    <t xml:space="preserve"> 逐年提高办学水平，改善教学硬件设施，保证教育教学的正常进行，为进一步实行好九年义务教育做保障</t>
  </si>
  <si>
    <t>拨付各农村义务教育学校公用经费，确保各校教育经费开支，确保学校教育教学工作的正常开展。</t>
  </si>
  <si>
    <t xml:space="preserve"> 实现更高水平的普及教育、提供更加丰富的优质教育</t>
  </si>
  <si>
    <t>根据国家大政方针及地方政策法规的要求进行灵活、合理调整。拨付各农村义务教育学校公用经费，确保各校教育经费开支，确保学校教育教学工作的正常开展。</t>
  </si>
  <si>
    <t>享受补助学生、家长满意度</t>
  </si>
  <si>
    <t>调查问卷：被调查的享受补助学生、家长</t>
  </si>
  <si>
    <t xml:space="preserve">      中央特岗教师工资及保险等经费</t>
  </si>
  <si>
    <t>完成拨付全年特岗教师经费，明细如下：根据政府常务会会议纪要，2020年中央特岗教师工工资预算共计5628250元，其中区补工资2800391元；十三薪139669元； 事业单位医疗561379.67元；重特病19468元；公务员医疗270040元； 公积金592704.6元，工伤保险5128.67元；失业保险37261.33元；养老保险942418.67元；福利费31400元； 工会活动费125600元；工会经费32446.67元；教师办公费52333.33元，2017年35人，2018年29人，2019年未招。93人中乡村6人（都是松华中心学校），乡村生活补助2*500*8+2*500*10=18000元。特岗教师共63人。</t>
  </si>
  <si>
    <t>2020年中央特岗教师人数</t>
  </si>
  <si>
    <t>63</t>
  </si>
  <si>
    <t>根据政府常务会会议纪要，2020年中央特岗教师工工资预算共计5628250元，其中区补工资2800391元；十三薪139669元； 事业单位医疗561379.67元；重特病19468元；公务员医疗270040元； 公积金592704.6元，工伤保险5128.67元；失业保险37261.33元；养老保险942418.67元；福利费31400元； 工会活动费125600元；工会经费32446.67元；教师办公费52333.33元，2017年35人，2018年29人，2019年未招。93人中乡村6人（都是松华中心学校），乡村生活补助2*500*8+2*500*10=18000元。特岗教师共63人。</t>
  </si>
  <si>
    <t>中央特岗教师经费使用质量达标率</t>
  </si>
  <si>
    <t>中央特岗教师工资发放，五险一金缴纳</t>
  </si>
  <si>
    <t>按时发放、缴纳</t>
  </si>
  <si>
    <t>中央特岗教师经费项目完成时间</t>
  </si>
  <si>
    <t>中央特岗教师经费资金支出时间</t>
  </si>
  <si>
    <t>中央特岗教师经费</t>
  </si>
  <si>
    <t>480</t>
  </si>
  <si>
    <t>保证学校教师队伍稳定，有利于促进学校发展</t>
  </si>
  <si>
    <t>保障发展</t>
  </si>
  <si>
    <t>保证学校教师队伍稳定，有利于促进学校发展。</t>
  </si>
  <si>
    <t>保证学校教师队伍稳定，促进盘龙人民整体素质的提高。</t>
  </si>
  <si>
    <t>保证学校教师队伍稳定，促进盘龙人民整体素质的提高。。</t>
  </si>
  <si>
    <t>学校教师的满意度</t>
  </si>
  <si>
    <t>对学校教师进行测评，教师满意</t>
  </si>
  <si>
    <t xml:space="preserve">      校园零星修缮经费</t>
  </si>
  <si>
    <t>盘龙区所属公办中小学、幼儿园、单位零星修缮工程分为7个标段，项目总投资约800万元，建设内容为对7个标段内学校(园)校舍、场地、道路等附属工程进行修缮。</t>
  </si>
  <si>
    <t>修缮标段</t>
  </si>
  <si>
    <t>7</t>
  </si>
  <si>
    <t>投资8000000元对辖区内7个标段的相关公办中小学（园）校舍、场地、道路等附属工程进行修缮。 可满足工程技术可持续性（质量达合格，实施后无安全隐患）、工程经济可持续性（资金有保证，项目实施可有限改善办学条件）、工程管理可持续性。 质量达合格，实施后无安全隐患、资金有保证，项目实施能改善办学条件。</t>
  </si>
  <si>
    <t>校园零星修缮经费使用质量达标率</t>
  </si>
  <si>
    <t>可满足工程技术可持续性（质量达合格，实施后无安全隐患）、工程经济可持续性（资金有保证，项目实施可有限改善办学条件）、工程管理可持续性。 质量达合格，实施后无安全隐患、资金有保证，项目实施能改善办学条件。</t>
  </si>
  <si>
    <t xml:space="preserve"> 满足学校日常办公需求及学校相关教育教学活动的顺利开展</t>
  </si>
  <si>
    <t>校园零星修缮经费 项目完成时间</t>
  </si>
  <si>
    <t>校园零星修缮经费资金支出时间</t>
  </si>
  <si>
    <t>校园零星修缮经费</t>
  </si>
  <si>
    <t>800</t>
  </si>
  <si>
    <t xml:space="preserve">投资8000000元对辖区内7个标段的相关公办中小学（园）校舍、场地、道路等附属工程进行修缮。 
</t>
  </si>
  <si>
    <t>可满足工程技术可持续性（质量达合格，实施后无安全隐患）、工程经济可持续性（资金有保证，项目实施可有限改善办学条件）、工程管理可持续性。 促进盘龙人民整体素质的提高。</t>
  </si>
  <si>
    <t xml:space="preserve">可满足工程技术可持续性（质量达合格，实施后无安全隐患）、工程经济可持续性（资金有保证，项目实施可有限改善办学条件）、工程管理可持续性。 促进盘龙人民整体素质的提高。
</t>
  </si>
  <si>
    <t xml:space="preserve">教职工和学生满意度 
</t>
  </si>
  <si>
    <t xml:space="preserve">      农村寄宿制学校营养改善食堂临时人员经费</t>
  </si>
  <si>
    <t>依据《昆明市农村义务教育学生营养改善计划实施方案（送审稿）》，我区自2012年春季学期开始，为农村义务教育阶段学生提供营养膳食补助，为保障学生营养标准用于学生，按照向享受营养餐学生人数及寄宿情况，按每名食堂员工每月3600元、每年按10个月计算拨付食堂工作人员工资，所需资金全部由区财政负担。实施范围包括：双龙、松华、滇源、阿子营四个街道办事处辖区内义务教育阶段在校学生，包括水源保护区搬迁移民至昆二十一中、重工中学的学生。</t>
  </si>
  <si>
    <t>农村寄宿制学校营养改善计划食堂临时人员人数</t>
  </si>
  <si>
    <t>143</t>
  </si>
  <si>
    <t>按每名食堂员工每月3600元、每年按10个月计算拨付食堂工作人员工资，全年共需补助金514.8万元，2020年3月、9月根据测算的食堂员工数拨款到相应学校。</t>
  </si>
  <si>
    <t>农村寄宿制学校营养改善计划食堂临时人员经费使用质量达标率</t>
  </si>
  <si>
    <t>保障后勤工作，发展好教育，改善农村学生营养状况，缩短城乡差距，改善农村义务教育阶段学生营养状况，提高学生体质。严格落实4元/餐成本核算、兑现，资金管理规范；发挥勤工俭学基地辅助作用，不断提升饭菜质量；饭菜加工卫生、安全。改善农村学生营养状况，缩短城乡差距，改善农村义务教育阶段学生营养状况，提高学生体质。</t>
  </si>
  <si>
    <t>按时发放农村寄宿制学校营养改善计划食堂临时人员经费</t>
  </si>
  <si>
    <t>保障后勤工作</t>
  </si>
  <si>
    <t>农村寄宿制学校营养改善计划食堂临时人员经费完成时间</t>
  </si>
  <si>
    <t>农村寄宿制学校营养改善计划食堂临时人员经费支出时间</t>
  </si>
  <si>
    <t>农村寄宿制学校营养改善计划食堂临时人员经费</t>
  </si>
  <si>
    <t>5148000</t>
  </si>
  <si>
    <t xml:space="preserve"> 逐年提高</t>
  </si>
  <si>
    <t>保障学生营养餐标准全部用于学生，保障和推进改善农村义务教育阶段学生营养计划可持续实施，促进教育更好的发展，促进盘龙人民整体素质的提高。</t>
  </si>
  <si>
    <t xml:space="preserve"> 学生、家长满意度</t>
  </si>
  <si>
    <t>严格落实食堂工作人员的工资标准及兑现，资金管理规范；发挥勤工俭学基地辅助作用，不断提升饭菜质量；饭菜加工卫生、安全，使生、家长满意</t>
  </si>
  <si>
    <t xml:space="preserve">      安保人员经费</t>
  </si>
  <si>
    <t>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106所（含中小学分校点），其中寄宿制学校（园）32所（含分校点），按规定应当聘请保安人员367人，按照4.25万元/年/人标准（根据《盘龙区深化教育领域体制改革方案》的通知）核算，2020年共需保安人员工资1559.75万元</t>
  </si>
  <si>
    <t>公办学校（园）</t>
  </si>
  <si>
    <t>106</t>
  </si>
  <si>
    <t>寄宿制学校（园）</t>
  </si>
  <si>
    <t>32</t>
  </si>
  <si>
    <t>学校（园）安保人数</t>
  </si>
  <si>
    <t>367</t>
  </si>
  <si>
    <t>安保人员经费使用质量达标率</t>
  </si>
  <si>
    <t>满足学校日常办公需求及学校相关教育教学活动的顺利开展，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106所（含中小学分校点），其中寄宿制学校（园）32所（含分校点），按规定应当聘请保安人员367人，按照4.25万元/年/人标准（根据《盘龙区深化教育领域体制改革方案》的通知）核算，2020年共需保安人员工资1559.75万元</t>
  </si>
  <si>
    <t>开展，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106所（含中小学分校点），其中寄宿制学校（园）32所（含分校点），按规定应当聘请保安人员367人，按照4.25万元/年/人标准（根据《盘龙区深化教育领域体制改革方案》的通知）核算，2020年共需保安人员工资1559.75万元</t>
  </si>
  <si>
    <t>开展，根据云南省教育厅《云南省教育系统安全工作管理办法（试行）》规定：中小学、幼儿园至少应聘用2名专职保安人员，寄宿制中小学、幼儿园至少应聘用3名专职保安人员；在校师生员工人数超过1000人的应按照不低于总人数3‰的比例聘用专职保安人员，寄宿制按照不低于总人数4‰的比例聘用专职保安人员。校园人防队伍的充实对提升校园安全防范工作水平，规范校园内部安全防范管理起到了重要的作用。我区共有公办学校（园）106所（含中小学分校点），其中寄宿制学校（园）32所（含分校点），按规定应当聘请保安人员367人，按照4.25万元/年/人标准（根据《盘龙区深化教育领域体制改革方案》的通知）核算，2020年共需保安人员工资1559.75万元告</t>
  </si>
  <si>
    <t>安保人员经费完成时间</t>
  </si>
  <si>
    <t>2020年12月前完成所有工作。</t>
  </si>
  <si>
    <t>1.上一年度项目完成情况，2.2020年12月前完成所有工作。</t>
  </si>
  <si>
    <t>安保人员经费资金支出时间</t>
  </si>
  <si>
    <t>安保人员经费</t>
  </si>
  <si>
    <t>13419600</t>
  </si>
  <si>
    <t>校园人防队伍的充实对提升校园安全防范工作水平，规范校园内部安全防范管理起到了重要的作用。</t>
  </si>
  <si>
    <t>持续提升</t>
  </si>
  <si>
    <t>促进盘龙人民整体素质的提高</t>
  </si>
  <si>
    <t>所有公办学校</t>
  </si>
  <si>
    <t>问卷调查，学校满意。</t>
  </si>
  <si>
    <t xml:space="preserve">      民办学校义务教育公费学位经费</t>
  </si>
  <si>
    <t>根据近几年外来务工人员随迁子女在我区就读情况，预计明年小学和初中用于安置外来务工人员随迁子女入学的学位缺口约3000-3500（小学）、200个（初中），根据昆发［2008］4号文件《关于加快民办教育发展的实施意见》精神；盘教请〔2016〕49号《关于调整公费学位生经费补助的请示》；盘龙区财政局关于调整公费学位生经费补助的请示以及盘龙区委领导的批示同意以分小学1600元/人、初中2000元/人给予补助，按小学3500个学位、初中200个学位计算，小学需560万元，初中需40万元，共需经费600万元。</t>
  </si>
  <si>
    <t>小学民办学校义务教育公费学位数</t>
  </si>
  <si>
    <t>3500</t>
  </si>
  <si>
    <t>初中民办学校义务教育公费学位数</t>
  </si>
  <si>
    <t>200</t>
  </si>
  <si>
    <t>民办学校义务教育公费学位经费使用质量达标率</t>
  </si>
  <si>
    <t>提高学校教育教学质量，使教育资源共享，教育公平，让外来务工随迁子女享受与本地居民子女同等的教育资源</t>
  </si>
  <si>
    <t>民办学校义务教育公费学位经费 满足学校日常办公需求及学校相关教育教学活动的顺利开展</t>
  </si>
  <si>
    <t>民办学校义务教育公费学位经费完成时间</t>
  </si>
  <si>
    <t>民办学校义务教育公费学位经费资金支出时间</t>
  </si>
  <si>
    <t>民办学校义务教育公费学位总经费</t>
  </si>
  <si>
    <t>400</t>
  </si>
  <si>
    <t>小学民办学校义务教育公费学位经费</t>
  </si>
  <si>
    <t>1600</t>
  </si>
  <si>
    <t>根据昆发［2008］4号文件《关于加快民办教育发展的实施意见》精神；盘教请〔2016〕49号《关于调整公费学位生经费补助的请示》</t>
  </si>
  <si>
    <t>初中民办学校义务教育公费学位经费</t>
  </si>
  <si>
    <t>2000</t>
  </si>
  <si>
    <t>资源共享，教育公平，让外来务工随迁子女享受与本地居民子女同等的教育资源，逐年提高办学水平，改善教学硬件设施，保证教育教学的正常进行，为进一步实行好九年义务教育做保障</t>
  </si>
  <si>
    <t>资源共享，教育公平，让外来务工随迁子女享受与本地居民子女同等的教育资源，实现更高水平的普及教育、提供更加丰富的优质教育</t>
  </si>
  <si>
    <t>问卷调查：学生、家长满意</t>
  </si>
  <si>
    <t xml:space="preserve">      师训经费</t>
  </si>
  <si>
    <t>加强全区教师队伍建设,重视学科带头人,骨干教师各项工作的培养,促进教师专业水平提升,按照规定组织实施,年内完成</t>
  </si>
  <si>
    <t>奖励学科带头人、骨干教师人数</t>
  </si>
  <si>
    <t>根据盘教（2010）4号文件《盘龙区中小学、幼儿园学科带头人、骨干教师动态管理办法》；盘教（2010）119号文件《盘龙区名师工作室实施意见》；【盘龙区教育局领导干部、教师外出培训学校管理办法（试行）】盘教（2015）23号；【盘龙区师训经费使用管理办法】盘教联（2017）18号；【盘龙区名师工作室考核奖励办法（试行）】盘教（2017）19号；【盘龙区中小学、幼儿园学科带头人和骨干教师考核奖励办法（试行）】盘教（2018）3号；</t>
  </si>
  <si>
    <t>培训以提升教育教学质量、提高教职工素质、完善教育教学管理和服务为目的</t>
  </si>
  <si>
    <t>提高全区教师教学水平</t>
  </si>
  <si>
    <t>师训经费发放准确率</t>
  </si>
  <si>
    <t>99</t>
  </si>
  <si>
    <t>财政按照教育费附加的5%计提，奖励学科带头人、骨干教师800多人，学科带头人1000元/人，骨干教师600元/人；使全区3500余名教师得到培训</t>
  </si>
  <si>
    <t>师训经费完成时间</t>
  </si>
  <si>
    <t>按照预算编制要求，1.保障盘龙区教育事业工作的顺利开展，一年的工作圆满完成。2.加大教育发展布点布局规划和建设力度。3.2020年12月前完成所有工作.</t>
  </si>
  <si>
    <t>师训经费资金支出时间</t>
  </si>
  <si>
    <t>师训经费</t>
  </si>
  <si>
    <t>4500000</t>
  </si>
  <si>
    <t>骨干教师</t>
  </si>
  <si>
    <t>600</t>
  </si>
  <si>
    <t>奖励学科带头人</t>
  </si>
  <si>
    <t>通过各校（园）校本培训及教育局、教师进修学校针对性培训，骨干及学科带头人帮带培训等，提高全区教师教学水平，促进盘龙教育发展</t>
  </si>
  <si>
    <t>逐年提高全区教师教学水平，促进盘龙教育健康发展</t>
  </si>
  <si>
    <t>为打造盘龙教师队伍整体素质和水平，建立骨干教师队伍，关注年龄结构，形成梯度模式</t>
  </si>
  <si>
    <t>实现更高水平的普及教育、提供更加丰富的优质教育，为打造盘龙教师队伍整体素质和水平，建立骨干教师队伍，关注年龄结构，形成梯度模式</t>
  </si>
  <si>
    <t>提高普及教育，建立骨干教师队伍，关注年龄结构，形成梯度模式</t>
  </si>
  <si>
    <t>为打造盘龙教师队伍整体素质和水平，建立骨干教师队伍，关注年龄结构，形成梯度模式，促进盘龙人民整体素质的提高。</t>
  </si>
  <si>
    <t>教师，学生、家长满意度</t>
  </si>
  <si>
    <t>通过问卷调查，教师、学生、家长满意</t>
  </si>
  <si>
    <t xml:space="preserve">  昆明市盘龙区科学技术和信息化局</t>
  </si>
  <si>
    <t xml:space="preserve">    昆明市盘龙区科学技术和信息化局</t>
  </si>
  <si>
    <t xml:space="preserve">      科技创新项目专项资金</t>
  </si>
  <si>
    <t>立项扶持一批科技创新项目，撬动全社会研发投入，强化企业创新主体地位，促进区域科技创新水平不断提高。</t>
  </si>
  <si>
    <t>获得国家高新技术企业数量</t>
  </si>
  <si>
    <t>实际工作需要</t>
  </si>
  <si>
    <t>完成科技创新工作任务</t>
  </si>
  <si>
    <t>获得国家高新技术企业的补助拨款时效性</t>
  </si>
  <si>
    <t>拨款款准确、及时</t>
  </si>
  <si>
    <t>资金支付及工作完成时限</t>
  </si>
  <si>
    <t>2020年12月中旬以前</t>
  </si>
  <si>
    <t>年度工作</t>
  </si>
  <si>
    <t>项目实施经费</t>
  </si>
  <si>
    <t>4250000</t>
  </si>
  <si>
    <t>相关文件精神及相关合同</t>
  </si>
  <si>
    <t>通过对科技项目的扶持，促进社会事业发展</t>
  </si>
  <si>
    <t>促进社会事业发展</t>
  </si>
  <si>
    <t>支持科技产业化基地技术创新环境能力建设</t>
  </si>
  <si>
    <t>高新企业满意度</t>
  </si>
  <si>
    <t>80%</t>
  </si>
  <si>
    <t>提高工作质量</t>
  </si>
  <si>
    <t>工作实际需要</t>
  </si>
  <si>
    <t xml:space="preserve">  昆明市盘龙区文化和旅游局</t>
  </si>
  <si>
    <t xml:space="preserve">    昆明市盘龙区文化和旅游局</t>
  </si>
  <si>
    <t xml:space="preserve">      基层公共文化服务经费</t>
  </si>
  <si>
    <t xml:space="preserve">按照市级“两率”考核指标（公共文化服务指标完成率80％、公共文化服务资金到位率100％）要求，立足“资金项目化 项目目标化”、“保障基本 突出特色”，优先保障水源区文化活动开展，形成城乡兼顾、均衡的公共文化服务体系，切实开展盘龙江文化艺术节，基层公共文化特色活动，示范点打造，乡村数字影院的开放，站(室)日常免费开放；抓好学习培训，壮大志愿者队伍，加强检查指导，加大宣传力度，实行年度考核与扶持资金挂钩；特别是要抓实盘龙MoreLife信息平台线上运营、维护、更新和线上线下活动开展及推广等重点公共文化服务内容的打造和提升，形成影响大、品牌好的公共文化服务特色项目。   
</t>
  </si>
  <si>
    <t>活动</t>
  </si>
  <si>
    <t>1400</t>
  </si>
  <si>
    <t>上级党委、政府文件及工作计划</t>
  </si>
  <si>
    <t>各街道活动</t>
  </si>
  <si>
    <t>各社区（村）活动</t>
  </si>
  <si>
    <t>以优质的文化服务于广大群众</t>
  </si>
  <si>
    <t xml:space="preserve">优质
</t>
  </si>
  <si>
    <t>上级党委、政府文件</t>
  </si>
  <si>
    <t xml:space="preserve">项目完成时间
</t>
  </si>
  <si>
    <t>根据项目进度</t>
  </si>
  <si>
    <t>项目资金支付时间</t>
  </si>
  <si>
    <t>2020年12月15日前</t>
  </si>
  <si>
    <t>基层公共文化服务经费</t>
  </si>
  <si>
    <t>16197620</t>
  </si>
  <si>
    <t>年初财政预算</t>
  </si>
  <si>
    <t xml:space="preserve">以优质的文化服务于广大群众，并依据十九大“不断满足人民日益增长的美好生活需要”总要求，努力培育社会主义核心价值观、推动社会主义先进文化大发展大繁荣。不断促进城乡统筹、实现城乡一体化发展，维护社会稳定、建设和谐社会提供保障，形成持续有效、特色鲜明的公共文化体系运行机制建设制度体系。 
</t>
  </si>
  <si>
    <t xml:space="preserve">创造和协文化环境促进发展，带动社会各基层人士参与宣传我党的方针政策及文化修养，举办各种社会活动，并带动周边的经济消费 
</t>
  </si>
  <si>
    <t xml:space="preserve">群众满意度
</t>
  </si>
  <si>
    <t>问卷调查</t>
  </si>
  <si>
    <t xml:space="preserve">  昆明市盘龙区统计局</t>
  </si>
  <si>
    <t xml:space="preserve">    昆明市盘龙区统计局</t>
  </si>
  <si>
    <t xml:space="preserve">      城乡一体化调查经费</t>
  </si>
  <si>
    <t xml:space="preserve">每个季度完成170户一体化住户报表的收集、审核、汇总上报；
每个月完成170户住户记账补贴和电子记账流量补贴的发放；
每个月完成辅调员补贴的发放；
每半年发放一次辅调员补贴的考核奖金 
年底完成记账户纪念品按照18700元/年（187人×100元）的发放；
年底完成优秀辅导员奖励为800元（4人×200元）的发放；
年底完成优秀记账户奖励为3400元（17点×2人×100元）的发放
每个季度保质发布省、市调查队下返的调查数据
每个季度完成盘龙区城乡居民人均可支配收入的数据分析
完成上级部门布置的与一体化住户调查有关的其他调查工作
每个季度完成为区委区政府决策需要的一体化住户分析
</t>
  </si>
  <si>
    <t xml:space="preserve">项目涉及住户
</t>
  </si>
  <si>
    <t>170</t>
  </si>
  <si>
    <t>2019年调查方案</t>
  </si>
  <si>
    <t>每个季度完成170户一体化住户报表的收集、审核、汇总上报</t>
  </si>
  <si>
    <t>每季度及时发布省市调查队下返的调查数据</t>
  </si>
  <si>
    <t>数据准确</t>
  </si>
  <si>
    <t xml:space="preserve">每月调查，完成一体化住户分析
</t>
  </si>
  <si>
    <t>每个季度完成为区委区政府决策需要的一体化住户分析</t>
  </si>
  <si>
    <t>资金支付</t>
  </si>
  <si>
    <t>12月中旬前</t>
  </si>
  <si>
    <t>住户调查记账劳务费</t>
  </si>
  <si>
    <t>273700</t>
  </si>
  <si>
    <t>记账劳务费</t>
  </si>
  <si>
    <t xml:space="preserve">加强对两个收入的分析，密切关注经济活动中出现的新情况
</t>
  </si>
  <si>
    <t>及时反馈</t>
  </si>
  <si>
    <t>每个季度完成盘龙区城乡居民人均可支配收入的数据分析</t>
  </si>
  <si>
    <t>区委、区政府及相关部门满意度</t>
  </si>
  <si>
    <t>加强对两个收入的分析，密切关注经济活动中出现的新情况、新问题并及时反馈，为区委、区政府及相关部门提供决策参考，争取满意度达98%。</t>
  </si>
  <si>
    <t xml:space="preserve">  昆明市盘龙区市场监督管理局</t>
  </si>
  <si>
    <t xml:space="preserve">    昆明市盘龙区市场监督管理局</t>
  </si>
  <si>
    <t xml:space="preserve">      食品安全委员会经费</t>
  </si>
  <si>
    <t xml:space="preserve">1.按照国家、省市级的要求为创建国家食品安全示范市开展相关工作。
2.定期向社会发布食品安全风险预警、开展应急演练、食品安全宣传，提高市民风险防范意识，正确引导社会舆论。
</t>
  </si>
  <si>
    <t>检验产品批次</t>
  </si>
  <si>
    <t>3050</t>
  </si>
  <si>
    <t>国家食品安全示范城市创建标准</t>
  </si>
  <si>
    <t>食品安全宣传</t>
  </si>
  <si>
    <t>根据省、市工作安排</t>
  </si>
  <si>
    <t>抽检样本合格率</t>
  </si>
  <si>
    <t>第三方检测机构抽检结果</t>
  </si>
  <si>
    <t xml:space="preserve">案件办结率
</t>
  </si>
  <si>
    <t>完成案件数</t>
  </si>
  <si>
    <t xml:space="preserve">
食品安全专项整治 
</t>
  </si>
  <si>
    <t>12月10日前</t>
  </si>
  <si>
    <t>根据省市工作安排</t>
  </si>
  <si>
    <t>抽检任务完成时间</t>
  </si>
  <si>
    <t>11月底前</t>
  </si>
  <si>
    <t>抽样单位成本</t>
  </si>
  <si>
    <t>宣传品制作成本</t>
  </si>
  <si>
    <t>50000</t>
  </si>
  <si>
    <t>市场宣传品制作平均成本</t>
  </si>
  <si>
    <t>抽检总成本</t>
  </si>
  <si>
    <t>3050000</t>
  </si>
  <si>
    <t>正确引导社会舆论</t>
  </si>
  <si>
    <t>定期向社会发布食品安全风险预警、开展应急演练、食品安全宣传，提高市民风险防范意识，正确引导社会舆论。</t>
  </si>
  <si>
    <t>重大食品安全事故下降</t>
  </si>
  <si>
    <t>提升全区应急响应能力</t>
  </si>
  <si>
    <t>提升全区应急响应能力，提高食安委成员单位协作能力</t>
  </si>
  <si>
    <t>食安委三定方案</t>
  </si>
  <si>
    <t>辖区市民满意度</t>
  </si>
  <si>
    <t>80</t>
  </si>
  <si>
    <t xml:space="preserve">  中共昆明市盘龙区委宣传部</t>
  </si>
  <si>
    <t xml:space="preserve">    中共昆明市盘龙区委宣传部</t>
  </si>
  <si>
    <t xml:space="preserve">      创建全国文明城市工作经费</t>
  </si>
  <si>
    <t>认真完成昆明市创建全国文明城市各项工作任务。根据年初区委、区政府安排部署和市“创文”总指办的工作要求，按照“六个不滑坡”“六个持续提升”的创建要求，由创建文明城文明城市转变为建设城市文明，以“文明昆明、人人共享”为目标，以文明创建常态化和城乡联动一体化为重点，全面发动、全员参与、全力推进，着力打造优美环境、优良秩序、优质服务、优秀文化，着力提升市民文明素质、城市文明程度、城市文化品位、群众生活质量，实现文明城市创建工作科学化、制度化、长效化</t>
  </si>
  <si>
    <t>开展第三方常态长效考核工作</t>
  </si>
  <si>
    <t>昆宣通〔2019〕35号+关于印发《2019年意识形态工作考核内容及评分标准》的通知</t>
  </si>
  <si>
    <t>由区创文办印发了《2019年昆明市盘龙区创建全国文明城市任务分解表》《昆明市盘龙区创建全国文明城市未成年人思想道德建设工作2019年任务分工表》，并组织实施。相关经费按照宣传部内控制度、流程进行支出管理。</t>
  </si>
  <si>
    <t xml:space="preserve">开展社会宣传 </t>
  </si>
  <si>
    <t>20</t>
  </si>
  <si>
    <t>开展工作培训</t>
  </si>
  <si>
    <t>召开创文工作专题会</t>
  </si>
  <si>
    <t>4</t>
  </si>
  <si>
    <t>认真完成昆明市创建全国文明城市各项工作任务</t>
  </si>
  <si>
    <t>完成各项工作任务</t>
  </si>
  <si>
    <t>按时完成工作任务</t>
  </si>
  <si>
    <t>2020年1-12月</t>
  </si>
  <si>
    <t>按时序完成资金支付</t>
  </si>
  <si>
    <t>创建全国文明城市工作经费支出</t>
  </si>
  <si>
    <t>3,284,640.00</t>
  </si>
  <si>
    <t>坚持“六个不滑坡”“六个持续提升”，积极开展创建活动</t>
  </si>
  <si>
    <t>市民文明素质和社会文明程度明显提升</t>
  </si>
  <si>
    <t>由区创文办印发了《2019年昆明市盘龙区创建全国文明城市任务分解表》《昆明市盘龙区创建全国文明城市未成年人思想道德建设工作2019年任务分工表》，并组织实施。相关经费按照宣传部内控制度、流程进行支出管理</t>
  </si>
  <si>
    <t>辖区环境明显改善，市民文明素质和社会文明程度明显提升，创建工作取得明显成效</t>
  </si>
  <si>
    <t>辖区环境明显改善</t>
  </si>
  <si>
    <t>开展社区市民满意度测评</t>
  </si>
  <si>
    <t>满意度95%以上</t>
  </si>
  <si>
    <t>委托第三方机构开展测评</t>
  </si>
  <si>
    <t xml:space="preserve">  昆明市盘龙区城市管理局</t>
  </si>
  <si>
    <t xml:space="preserve">    昆明市盘龙区城市管理局</t>
  </si>
  <si>
    <t xml:space="preserve">      盘龙区违法违规建筑治理工作经费</t>
  </si>
  <si>
    <t>坚持依法治理、突出重点、拆改结合、属地为主的原则，完善发现和防控违法违规建筑的制度体系，健全治理违法违规建筑的长效机制，全面清查并处理建成区违法建筑，开展城乡违法违规建筑集中治理行动，坚决遏制违法违规建设行为，维护社会公平和正义，着力改善城乡人居环境和城乡发展面貌。</t>
  </si>
  <si>
    <t>辖区内疑似违法建筑</t>
  </si>
  <si>
    <t>23630宗</t>
  </si>
  <si>
    <t>共统计疑似违法建筑23630宗、699.15万平方米。</t>
  </si>
  <si>
    <t>6991500</t>
  </si>
  <si>
    <t>共统计疑似违法建筑23630宗、699.15万平方米</t>
  </si>
  <si>
    <t>达到目标任务书要求</t>
  </si>
  <si>
    <t>每年按总违建面积20%的比例进行整治，逐步消化既定存量</t>
  </si>
  <si>
    <t>按盘龙区城乡违法违规建筑治理行动计划执行</t>
  </si>
  <si>
    <t>盘龙区城乡违法违规建筑治理五年行动计划
（2019—2023年）</t>
  </si>
  <si>
    <t>在实际过程中严格控制成本</t>
  </si>
  <si>
    <t>3,031,802</t>
  </si>
  <si>
    <t>持续提升人居环境，降低土地开发成本</t>
  </si>
  <si>
    <t>降低土地开发成本</t>
  </si>
  <si>
    <t>开展城乡违法违规建筑集中治理行动，坚决遏制违法违规建设行为，维护社会公平和正义</t>
  </si>
  <si>
    <t>维护社会公平和正义</t>
  </si>
  <si>
    <t>善发现和防控违法违规建筑的制度体系，健全治理违法违规建筑的长效机制，全面清查并处理建成区违法建筑，开展城乡违法违规建筑集中治理行动，坚决遏制违法违规建设行为，维护社会公平和正义，着力改善城乡人居环境和城乡发展面貌。</t>
  </si>
  <si>
    <t>提升人居环境，着力改善城乡人居环境和城乡发展面貌</t>
  </si>
  <si>
    <t>提升人居环境</t>
  </si>
  <si>
    <t>健全治理违法违规建筑的长效机制，全面清查并处理建成区违法建筑</t>
  </si>
  <si>
    <t>长效机制</t>
  </si>
  <si>
    <t>执法人员满意度</t>
  </si>
  <si>
    <t>环卫满意度高达85%</t>
  </si>
  <si>
    <t>社会公众满意度</t>
  </si>
  <si>
    <t xml:space="preserve">      社会公厕实行免费开放补助经费</t>
  </si>
  <si>
    <t>为深入贯彻落实习近平总书记关于"厕所革命"的重要指示精神，以及省委、省政府和市委、市政府的部署要求，为进一步做好我区社会公厕免费对外开放工作，解决群众"入厕难"的问题，提高社会公厕免费开放后的卫生保洁质量和管理服务水平，为市民群众创造干净、舒适的如厕环境。目前建成区合计有138座社会公厕符合给予补助标准需政府核拨补贴。根据省、市相关文件要求，参照市政府办公厅《关于印发昆明市进一步加强城市公厕管理工作实施意见的通知》(昆政办〔2017〕57号)及昆明市盘龙区人民政府办公室关于印发《盘龙区建成区社会公厕免费对外开放工作实施方案》的通知（盘政办通〔2019〕42号）的文件精神，采取分类措施，确保全区社会公厕实现免费开放的目标。按"属地管理"原则由各街道办事处牵头，各职能局配合，参照市政府规定的补助标准，由政府核拨一定补助经费后，公厕产权（管理）单位自行维护管理免费对外开放，由街道办事处负责对其日常维护管理进行指导和监督、考核，并根据考核情况向公厕产权（管理）单位核拨补助经费。</t>
  </si>
  <si>
    <t>建成社会公厕</t>
  </si>
  <si>
    <t>138</t>
  </si>
  <si>
    <t>市政府办公厅《关于印发昆明市进一步加强城市公厕管理工作实施意见的通知》(昆政办〔2017〕57号)及昆明市盘龙区人民政府办公室关于印发《盘龙区建成区社会公厕免费对外开放工作实施方案》的通知（盘政办通〔2019〕42号）</t>
  </si>
  <si>
    <t>目前建成区有138座社会公厕符合给予补助标准需政府核拨补贴，采取分类措施，确保全区社会公厕实现免费开放的目标。</t>
  </si>
  <si>
    <t>确保公厕卫生质量达标</t>
  </si>
  <si>
    <t>理工作实施意见的通知》(昆政办〔2017〕57号)及昆明市盘龙区人民政府办公室关于印发《盘龙区建成区社会公厕免费对外开放工作实施方案》的通知（盘政办通〔2019〕42号）</t>
  </si>
  <si>
    <t>确保社会公厕免费对外开放工作顺利开展。同时保证免费开放后社会公厕保洁质量不降低，服务水平不下降。确保达到《昆明市创建全国文明城市环境卫生八大攻坚整治行动》要求的社会公厕全部免费开放</t>
  </si>
  <si>
    <t>确保社会公厕免费对外开放</t>
  </si>
  <si>
    <t>2020年1月1日至12月确保138座社会公厕免费对外开放，并确保公厕卫生质量达标。</t>
  </si>
  <si>
    <t>全年需补助经费</t>
  </si>
  <si>
    <t>9498000</t>
  </si>
  <si>
    <t>目前合计建成区有138座社会公厕符合给予补助标准需政府核拨补贴，全年需补助经费合计9520000元。在2020年实施过程中将严格控制成本，不超成本运行。</t>
  </si>
  <si>
    <t>确保免费对外开放使用。创造整洁、干净的公厕卫生面貌，方便群众</t>
  </si>
  <si>
    <t xml:space="preserve">方便群众 </t>
  </si>
  <si>
    <t>对138座符合补助标准社会公厕补助经费，确保免费对外开放使用。创造整洁、干净的公厕卫生面貌，方便群众，为辖区内经济发展奠定环境基础。</t>
  </si>
  <si>
    <t>全面做好我区社会公厕免费对外开放工作，解决群众“如厕难”的问题，创造整洁、干净的公厕卫生面貌，方便群众入厕</t>
  </si>
  <si>
    <t>创造干净卫生面貌</t>
  </si>
  <si>
    <t>全面做好我区社会公厕免费对外开放工作，解决群众“如厕难”的问题，创造整洁、干净的公厕卫生面貌，方便群众入厕。</t>
  </si>
  <si>
    <t>建立社会公厕卫生维护管理长效机制，全面提高了公厕环境卫生质量，创造良好的人居环境</t>
  </si>
  <si>
    <t>创造良好环境</t>
  </si>
  <si>
    <t>建立社会公厕卫生维护管理长效机制，全面提高了公厕环境卫生质量，创造良好的人居环境。</t>
  </si>
  <si>
    <t>可确保辖区社会公厕免费开放及卫生保洁维护管理长效机制的持续实施</t>
  </si>
  <si>
    <t>今后每年对此项目进行投入，可确保辖区社会公厕免费开放及卫生保洁维护管理长效机制的持续实施。</t>
  </si>
  <si>
    <t>138座社会公厕免费开放及卫生保洁维护管理，确保辖区群众满意度达到80%以上。</t>
  </si>
  <si>
    <t xml:space="preserve">      执法业务补助经费</t>
  </si>
  <si>
    <t>加大执法力度，解决城市管理问题，提高城市形象。加大对夜间渣土的查处力度，坚决打击非法无审批渣土场，减少道路污染。与公安、交警、环保、工商等相关职能部门联合执法，对占道经营、违章建筑、环境污染等城市管理问题进行集中整治。根除脏乱差，消除景观污染和视觉污染，居民生活、经济发展环境保持良性循环。经济环境运营良好，社会稳定和谐，城市管理乱象得到基本遏制。</t>
  </si>
  <si>
    <t>对辖区街道办事处进行罚没款返还</t>
  </si>
  <si>
    <t>对辖区12家街道办事处进行罚没返还，开展以占道经营、门前三包、夜市摊点、非法小广告为主要内容的专项整治工作，根据2018出动人员3000余人次、车辆600余台次，共整治占道经营3万余件，立案处罚1000余宗，预计2019年结合昆明继续深入推进创文成果，进一步加大整治力度，确保城市管理各项工作和行政处罚有序开展。</t>
  </si>
  <si>
    <t>开展以占道经营、门前三包、夜市摊点、非法小广告为主要内容的专项整治工作</t>
  </si>
  <si>
    <t>5</t>
  </si>
  <si>
    <t>保障组织各类专项整治工作人员</t>
  </si>
  <si>
    <t>3000</t>
  </si>
  <si>
    <t>达到目标责任书要求</t>
  </si>
  <si>
    <t>通过对违法行为进行经济处罚，起到震慑作用，自觉遵守城市管理各项法规制度，减少城市管理乱象突出的问题。</t>
  </si>
  <si>
    <t>按计划方案实施</t>
  </si>
  <si>
    <t>2020年12月以前</t>
  </si>
  <si>
    <t>严格控制成本，不超成本运行</t>
  </si>
  <si>
    <t>3320500</t>
  </si>
  <si>
    <t>根据2020年各街道办事处实际罚没收入情况返还，在实施过程中将严格控制成本，不会出现超成本运行的情况。</t>
  </si>
  <si>
    <t>促进宏观经济发展</t>
  </si>
  <si>
    <t>促进发展</t>
  </si>
  <si>
    <t>2018年已投入约300万对我区城市管理问题进行整治，预计将开展5-8次专项整治工作，每次约20万，以及完成临时性突击整治任务</t>
  </si>
  <si>
    <t>提升城市品质，城市管理工作水平进一步提升</t>
  </si>
  <si>
    <t>提升城市品质</t>
  </si>
  <si>
    <t>促进宏观经济发展，提升城市品质，城市管理工作水平进一步提升</t>
  </si>
  <si>
    <t>根除脏乱差，消除景观污染和视觉污染，居民生活、经济发展环境保持良性循环</t>
  </si>
  <si>
    <t>保持良性循环</t>
  </si>
  <si>
    <t>根除脏乱差，消除景观污染和视觉污染，居民生活、经济发展环境保持良性循环。</t>
  </si>
  <si>
    <t>经济环境运营良好，社会稳定和谐，城市管理乱象得到基本遏制。</t>
  </si>
  <si>
    <t>经济环境运营良好，社会稳定和谐，城市管理乱象得到基本遏制</t>
  </si>
  <si>
    <t>社会稳定和谐</t>
  </si>
  <si>
    <t>环卫工人满意度</t>
  </si>
  <si>
    <t>环卫工人满意度达85%</t>
  </si>
  <si>
    <t>满意度达85%</t>
  </si>
  <si>
    <t xml:space="preserve">      2020年水源区清扫保洁面积经费</t>
  </si>
  <si>
    <t>建立环卫清扫保洁长效机制，保证水源区内进出水源区公路、村组、集镇及河道整洁、卫生质量达标。全面提高水源区环境卫生质量，创造良好的农村人居环境。稳步提高松华坝水源保护区内农村环卫运行质量和管理水平，有效控制农村面源污染，提升农村人居环境，从而推动松华坝水源保护区经济社会快速发展，促进乡村振兴。</t>
  </si>
  <si>
    <t>委托管护的环卫专业公司招聘清扫保洁人员进行卫生清扫保洁作业</t>
  </si>
  <si>
    <t>清扫保洁人员900人</t>
  </si>
  <si>
    <t>根据《昆明市环境卫生作业规范》、《盘龙区环境卫生清扫保洁委托管护服务质量管理考核奖惩办法》、《盘龙区环境卫生清扫保洁委托管护服务合同书》内相关劳动定额标准足额配备环卫保洁人员。</t>
  </si>
  <si>
    <t>松华坝水源保护区的4个街道办事处共有43个建制村（村委会）、284个村小组的村组，集镇、进出水源区公路、村组、村村道路按照环卫清扫网格化普查面积为6987339平方米，已全部纳入环卫清扫保洁范围，共设置清扫保洁人员900人，建立村庄保洁制度的村庄284个，村庄保洁制度占比达100%。</t>
  </si>
  <si>
    <t>对水源区道路、河道进行清扫保洁</t>
  </si>
  <si>
    <t>6987339</t>
  </si>
  <si>
    <t>松华坝水源保护区的4个街道办事处共有43个建制村（村委会）、284个村小组的村组，集镇、进出水源区公路、村组、村村道路按照环卫清扫网格化普查面积为6987339平方米，已全部纳入环卫清扫保洁范围，共设置清扫保洁人员900人，建立村庄保洁制度的村庄284个，村庄保洁制度占比达100%</t>
  </si>
  <si>
    <t>确保各级道路环境卫生达到“五无五净”“路见本色”等标准</t>
  </si>
  <si>
    <t xml:space="preserve">90
</t>
  </si>
  <si>
    <t>根据《昆明市环境卫生作业规范》、《盘龙区环境卫生清扫保洁委托管护服务质量管理考核奖惩办法》、《盘龙区环境卫生清扫保洁委托管护服务合同书》对清扫保洁质量进行考核扣分，确保清扫保洁质量达标</t>
  </si>
  <si>
    <t>制定下发《盘龙区村庄环境卫生清扫保洁工作方案》，督促各街道、环卫公司按方案要求加强组织领导，落实地方责任，细化任务，多措并举，认真开展村庄保洁行动，建立长效保洁制度，确保清扫保洁质量达标，并且常态保持，不反弹不滑坡。</t>
  </si>
  <si>
    <t>《盘龙区环境卫生清扫保洁委托管护服务合同书》，《盘龙区环境卫生清扫保洁委托管护服务质量管理考核奖惩办法》、《盘龙区环境卫生清扫保洁委托管护服务合同书》</t>
  </si>
  <si>
    <t>清扫保洁属日常性工作，由环卫公司自合同生效起至合同终止，按合同相关要求对水源区7555493平方米道路、河道进行清扫和巡回保洁。</t>
  </si>
  <si>
    <t>全年预算经费</t>
  </si>
  <si>
    <t>15818813</t>
  </si>
  <si>
    <t>根据《昆明市环境卫生作业规范》、《盘龙区环境卫生清扫保洁委托管护服务质量管理考核奖惩办法》、《盘龙区环境卫生清扫保洁委托管护服务合同书》不同等级道路作业人员配备要求，招聘足额环卫人员、配备足额机械设施等对水源区7555493平方米道路、河道进行清扫和巡回保洁。</t>
  </si>
  <si>
    <t>结合农村户数及集镇、公路、河道面积和劳动定额标准等核定清扫保洁人员人数后对2020年经费进行测算，全年经费估算为17059644元。在2020年实施过程中将严格控制成本，不超成本运行。</t>
  </si>
  <si>
    <t>保洁设施配套购买维修费</t>
  </si>
  <si>
    <t>环卫工人工资</t>
  </si>
  <si>
    <t>11120000</t>
  </si>
  <si>
    <t>有效控制农村面源污染，提升农村人居环境，推动松华坝水源保护区经济社会快速发展，促进乡村振兴</t>
  </si>
  <si>
    <t>持续提升农村人居环境，促进乡村振兴</t>
  </si>
  <si>
    <t>《盘政办通〔2015〕69号+清扫保洁市场化运作实施方案》</t>
  </si>
  <si>
    <t>稳步提高松华坝水源保护区内农村环卫运行质量和管理水平，有效控制农村面源污染，提升农村人居环境，从而推动松华坝水源保护区经济社会快速发展，促进乡村振兴。</t>
  </si>
  <si>
    <t>提供水源区居民就业机会，安置水源区剩余劳动力，稳定社会治安</t>
  </si>
  <si>
    <t>持续提升农村人居环境</t>
  </si>
  <si>
    <t>由环卫公司就近在当地招聘清扫保洁人员约900人，建立了一支稳定的农村环境卫生清扫保洁队伍，解决了部分当地人员就业困难的问题。</t>
  </si>
  <si>
    <t>保证水源区内进出水源区公路、村组、集镇及河道整洁、卫生质量达标。全面提高水源区环境卫生质量，创造良好的农村人居环境</t>
  </si>
  <si>
    <t>根据《昆明市环境卫生作业规范》制定了《盘龙区环境卫生清扫保洁委托管护服务质量管理考核奖惩办法》、《盘龙区环境卫生清扫保洁委托管护服务合同书》，明确环境卫生质量要求。</t>
  </si>
  <si>
    <t>建立环卫清扫保洁长效机制，保证水源区内进出水源区公路、村组、集镇及河道整洁、卫生质量达标。全面提高水源区环境卫生质量，创造良好的农村人居环境。</t>
  </si>
  <si>
    <t>确保水源区环卫清扫保洁长效机制的持续实施，确保松华坝水源保护区道路、河道干净整洁，加快推进农村生活垃圾治理工作</t>
  </si>
  <si>
    <t>长效保持水源保护区道路、河道干净整洁，持续提升农村人居环境</t>
  </si>
  <si>
    <t>根据《关于印发《2018年盘龙区农村“七改三清”工作推进实施方案》的通知（20180330）正式》要求全面落实农村生活垃圾治理“有齐全的设施设备、有成熟的治理技术、有稳定的保洁队伍有长效的资金保障、有完善的监管制度”等“五有”要求</t>
  </si>
  <si>
    <t>今后每年对此项目进行投入，可确保水源区环卫清扫保洁长效机制的持续实施，建立了一支稳定的农村环境卫生清扫保洁队伍，确保松华坝水源保护区道路、河道干净整洁，加快推进农村生活垃圾治理工作。</t>
  </si>
  <si>
    <t>将进出水源区公路、集镇、村组道路及河道纳入环卫清扫保洁范围，全面提高水源区环境卫生质量，创造良好的农村人居环境，使水源区社会公众满意度大于80%</t>
  </si>
  <si>
    <t xml:space="preserve"> 由各涉农街道通过粘贴标语、横幅，组织村民参与义务劳动等形式宣传农村清扫保洁，利用“村规民约”加大村民自觉爱护环境的习惯，营造浓厚村庄保洁氛围，大幅提高社会公众满意度。</t>
  </si>
  <si>
    <t>由各涉农街道通过粘贴标语、横幅，组织村民参与义务劳动等形式宣传农村清扫保洁，利用“村规民约”加大村民自觉爱护环境的习惯，营造浓厚村庄保洁氛围，大幅提高社会公众满意度。</t>
  </si>
  <si>
    <t xml:space="preserve">      绿化维护专项经费</t>
  </si>
  <si>
    <t>管养路段有北京路、人民路、穿金路、一环路、园博路、龙泉路、鼓楼路、金色北辰大道、机场高速、二环路、昆曲高速、白龙路、白云路、白塔路、沣源路、拓东路、东风东路、寺瓦路、园博路、霖雨路、东风广场、鼓楼公园、龙江春晓公园、金江公园、春江公园、春漫公园、春溢公园、盘龙江河长林、龙川桥公园、民生林、环城北路小游园等绿化管养，2020年管养面积共4427123.2平方米。美化市容，提供适宜人栖居的人居环境，提升城市品质。按照“管养精细化、检查常态化、考核数字化、处罚严格化”的标准要求扎实抓好绿化管养工作落实，通过精细化管养提升质量、常态化检查促进管养、数字化考核评比优劣、严格化处罚留优劣汰等措施和做法，全面提升我区绿化管养质量和水平。</t>
  </si>
  <si>
    <t>绿化面积</t>
  </si>
  <si>
    <t>4426854.88</t>
  </si>
  <si>
    <t>《昆明市人民政府办公厅关于印发昆明市重要城市道路绿化养护长效管理机制配套文件的通知》</t>
  </si>
  <si>
    <t>盘龙区建成区面积66.58平方公里，截至2019年12月，盘龙区建成区内共有城市绿地面积2656.67公顷。建成区绿地率达到40.07%，绿地覆盖率达到43.49%，人均公共绿地面积为14.87平方米。
建成区内由区政府出资管养的城市公共绿地面积为442.68万平方米，其中一级管养面积49.91万平方米，二级管养面积137.71万平方米，三级管养面积255.07万平方米。通过公开招标确定9个、区政府工作安排区绿化服务中心共10个管养单位实施日常绿化管养工作。完成拓东、鼓楼、东华、联盟、青云、金辰、龙泉、茨坝、茨坝9个街道办事处建成区范围内300余条道路、48个街头绿地、小游园由区财政投资管养的绿地面积4426854.88万平方米的管养工作。</t>
  </si>
  <si>
    <t>绿地保存率绿化植物存活率</t>
  </si>
  <si>
    <t>严格遵守“建管并重、管养并重”的原则，从巩固规划建成区范围内绿化建设成果的需要出发，依据《昆明市城镇绿化条例》《园林绿化养护技术规范》DG5301/T 24-2017、《昆明市人民政府办公厅关于印发昆明市重要城市道路绿化养护长效管理机制配套文件的通知》（昆政办文〔2012〕100号）、《昆明市城市绿地养护质量标准（试行）》《昆明市城市绿化养护管理考核标准（试行）》《昆明市重要城市道路绿地养护管理办法（试行）》《昆明市重要城市道路绿地养护质量标准（试行）》，进一步完善《盘龙区绿化管养工作长效机制》，确保绿化管养工作落实到位，完成计划管养面积每季度的绿化管养工作任务，确保盘龙区辖区内的公共绿地无死树、缺塘、无斑秃裸露现象，绿地保存率95%，绿化植物存活率95%。
落实网格化管理，一级管养：10000平米落实5人实施常态化管理；二级管养：10000平米落实4人实施常态化管理；三级管养：10000平米落实3人实施常态化管理。区城市管理局加强对辖区城市道路、绿地管养的监管力度，严格落实季度考评制度；各街道办事处严格落实日巡查、周抽查、月考评制度，对管养存在问题，及时通知管养单位整改并核实整改情况，依据季度检查考评结果核拨管养经费。</t>
  </si>
  <si>
    <t>年度绿化管养工作任务</t>
  </si>
  <si>
    <t>按照计划完成年度绿化管养工作任务，，确保盘龙区辖区内的公共绿地无死树、缺塘、无斑秃裸露现象。</t>
  </si>
  <si>
    <t>拨付绿化养护费</t>
  </si>
  <si>
    <t>？24,031,451？.00</t>
  </si>
  <si>
    <t>《昆明市人民政府办公厅关于印发昆明市重要城市道路绿化养护长效管理机制配套文件的通知》《盘龙区绿地2020年预算情况统计表》</t>
  </si>
  <si>
    <t>建成区内由区政府出资管养的城市公共绿地面积为442.69万平方米，其中一级管养面积49.91万平方米，二级管养面积137.71万平方米，三级管养面积255.07万平方米。通过公开招标确定9个管养单位。依据《昆明市人民政府办公厅关于印发昆明市重要城市道路绿化养护长效管理机制配套文件的通知》（昆政办文〔2012〕100号）文件关于《昆明主城区城市道路绿地养护管理参考价的意见（试行）》明确的“重要城市道路绿地综合养护管理参考价”，经测算，绿化管养维护费预算价65,299,398.35元。根据周检查、月考核、季度考核结果，拨付全年绿化养护费65,299,398.35元。</t>
  </si>
  <si>
    <t>有效降低财政资金，节约资金</t>
  </si>
  <si>
    <t>有效降低</t>
  </si>
  <si>
    <t>按照《中华人民共和国招标投标法》《中华人民共和国政府采购法》《云南省招标投标条例》《云南省人民政府办公厅关于印发云南省2019年政府集中采购目录及标准的通知》等相关规定，我局于2019年11月开展管养到期需重新招标的绿地绿化管养招标工作，招标面积为3428052.04平方米，拦标价为41273418.32元。截止2019年12月31日，共完成了一标（拓东、东华）、二标（鼓楼、金辰）、三标（联盟、茨坝）、四标（青云）、五标（龙泉）和昆曲高速公路、盘龙江三公里景观示范带共7个标段的招标工作。通过公开招标，中标价为33992808.24元，节约财政资金7280610.08元。</t>
  </si>
  <si>
    <t>扩大美化市容、提升城市品质影响率、群众知晓率</t>
  </si>
  <si>
    <t>扩大美化市容</t>
  </si>
  <si>
    <t>美化市容，提供适宜人栖居的人居环境，提升城市品质。按照“管养精细化、检查常态化、考核数字化、处罚严格化”的标准要求扎实抓好绿化管养工作落实，通过精细化管养提升质量、常态化检查促进管养、数字化考核评比优劣、严格化处罚留优劣汰等措施和做法，全面提升我区绿化管养质量和水平。</t>
  </si>
  <si>
    <t>加大维护生态平衡，改善城市小气候力度</t>
  </si>
  <si>
    <t>有效改善</t>
  </si>
  <si>
    <t>维护生态平衡，改善城市小气候，降低环境污染。按照“管养精细化、检查常态化、考核数字化、处罚严格化”的标准要求扎实抓好绿化管养工作落实，通过精细化管养提升质量、常态化检查促进管养、数字化考核评比优劣、严格化处罚留优劣汰等措施和做法，全面提升我区绿化管养质量和水平。</t>
  </si>
  <si>
    <t>改善城市生态环境，将昆明建成最宜居住城市</t>
  </si>
  <si>
    <t>持续改善城市生态环境，建设宜居城市</t>
  </si>
  <si>
    <t>加强绿化管理，建立科学统一的质量管理体系，规范园林绿化质量监管，实现城镇园林绿化管理科学化、规范化、制度化、精细化，全面提升我区园林绿化质量和管理水平，改善城市生态环境，将昆明建成最宜居住城市。</t>
  </si>
  <si>
    <t>各街道办事处辖区范围内公共绿地周边市民满意度达80%以上。</t>
  </si>
  <si>
    <t xml:space="preserve">      2020年打造世界春城花都经费</t>
  </si>
  <si>
    <t>秉承常态花卉布置与迎接重要会议花卉布置相结合的原则，在昆明市盘龙区建成区范围内重要节点进行摆花126万盆，设置立体花坛7组，改善、美化、提升城市景观，为2020年《生物多样性公约》第十三次缔约方大会及《第七届中国国际友好城市大会》两个重大国际会议将在昆明举办营造会议良好的景观氛围。</t>
  </si>
  <si>
    <t>按照市级部门下达的任务，重大节日期间在盘龙区建成区范围内长效摆花点采购并摆放花卉</t>
  </si>
  <si>
    <t>1260000</t>
  </si>
  <si>
    <t>《2019—2020年昆明市重大会议花卉布置设计导则》、《昆明市人民政府办公室关于印发昆明市推进“世界春城花都”建设2019年园林绿化工作方案的通知》、《昆明市城市管理局关于下达2020年花卉布置工作任务的预通知》</t>
  </si>
  <si>
    <t>根据《昆明市城市管理局关于下达2020年花卉布置工作任务的预通知》，盘龙区需设置立体花坛7组，长效摆花126万盆。</t>
  </si>
  <si>
    <t>重大节日期间在长效摆花点进行摆花</t>
  </si>
  <si>
    <t>9</t>
  </si>
  <si>
    <t>在盘龙区建成区范围内置立体花坛</t>
  </si>
  <si>
    <t>花卉成活率高</t>
  </si>
  <si>
    <t>确保长效摆花点四季有花，三个月管养期内花卉成活率达80%以上，一年质保期内花架完好无损。</t>
  </si>
  <si>
    <t>按照实际摆花任务、方案在规定时间内完成</t>
  </si>
  <si>
    <t>在2020年劳动节、国庆节等重要节日及2020年《生物多样性公约》第十三次缔约方大会及《第七届中国国际友好城市大会》两个重大国际会议期间摆放花卉。</t>
  </si>
  <si>
    <t>按照合同约定、实际摆放花卉的数量及第三方审核单位出具的审计结果进行支付花卉摆放费用</t>
  </si>
  <si>
    <t>3000000</t>
  </si>
  <si>
    <t>花卉、盆景植物、塑料围栏的供货及摆放工作，验收合格且3个月管护期满，甲方依据第三方审计结果在15个工作日内一次性支付乙方当次花卉、盆景植物、塑料围栏及摆放费用；花架、花坛、滴灌等设施、设备的供货及安装、摆放工作，初验合格后，甲方依据签证的初验单付款至实际工程价款的50%；一年质保期满（自验收合格之日起算），甲方依据第三方审计结果付清尾款.</t>
  </si>
  <si>
    <t>通过科学合理的摆花方案设计、精心选花材，有效降低成本</t>
  </si>
  <si>
    <t>改善、提升城市景观，持续增强昆明美誉度，扩大昆明”世界春城都“的影响力</t>
  </si>
  <si>
    <t>扩大影响</t>
  </si>
  <si>
    <t>持续美化、提升长效摆花点周边的城市景观，改善周边生活市民的居住环境</t>
  </si>
  <si>
    <t>持续增加美化城市环境的力度、体现昆明特色，扩大“世界春城花都”城市品牌的影响力。</t>
  </si>
  <si>
    <t>持续增加</t>
  </si>
  <si>
    <t>社会公众的满意度</t>
  </si>
  <si>
    <t>9个长效摆花点周边市民的满意度达80%以上</t>
  </si>
  <si>
    <t xml:space="preserve">  昆明市盘龙区人力资源和社会保障局</t>
  </si>
  <si>
    <t xml:space="preserve">    昆明市盘龙区人力资源和社会保障局</t>
  </si>
  <si>
    <t xml:space="preserve">    昆明市盘龙区社会保险局</t>
  </si>
  <si>
    <t xml:space="preserve">      区财政对机关事业养老保险收支缺口补助资金</t>
  </si>
  <si>
    <t>弥补机关事业养老保险收支差异，保障机关事业单位退休人员养老金足额发放</t>
  </si>
  <si>
    <t>机关事业退休人员人数</t>
  </si>
  <si>
    <t>完成全区机关事业单位退休人员5277人养老金的发放</t>
  </si>
  <si>
    <t>2019年10月实际发放机关事业单位退休人数</t>
  </si>
  <si>
    <t>按时按量拨付</t>
  </si>
  <si>
    <t>根据每月收支差及时进行补助</t>
  </si>
  <si>
    <t>根据文件云政发（2015）75号文，按时补助收支差</t>
  </si>
  <si>
    <t>完成时间</t>
  </si>
  <si>
    <t>预计2020年12月中旬完成</t>
  </si>
  <si>
    <t>2020年最后一次发放养老金时间</t>
  </si>
  <si>
    <t>预计补助金额</t>
  </si>
  <si>
    <t>17337100元</t>
  </si>
  <si>
    <t>根据2019年实际收支差异测算</t>
  </si>
  <si>
    <t>消费水平</t>
  </si>
  <si>
    <t>保障机关事业退休人员养老金足额发放，有利于促进消费</t>
  </si>
  <si>
    <t>收入影响消费</t>
  </si>
  <si>
    <t>产生社会影响</t>
  </si>
  <si>
    <t>保障机关事业退休人员养老金足额发放，促进社会和谐稳定，退休人员安居乐业</t>
  </si>
  <si>
    <t>养老金足额发放，退休人员无后顾之忧，社会稳定，家庭幸福</t>
  </si>
  <si>
    <t>辖区内机关事业单位退休人员</t>
  </si>
  <si>
    <t>全区机关事业退休人员满意度90%</t>
  </si>
  <si>
    <t>机关事业单位退休人员满意度随机调查</t>
  </si>
  <si>
    <t xml:space="preserve">    昆明市盘龙区劳动就业服务局</t>
  </si>
  <si>
    <t xml:space="preserve">      全区就业与再就业专项工作经费</t>
  </si>
  <si>
    <t>1、2020年为弥补中央转移资金，按照中央资金的15%配套，利用区级再就业资金发放公益性岗位补贴1670元/月/人*200人/月以及拨付灵活就业社保补贴7000元/人*260人，全年预计129万元《昆明市就业促进条例》第十条，《关于做好2019年度昆明市就业工作的通知(昆劳就﹝2019﹞10号)》，《昆明市人力资源和社会保障局等3部门关于认真做好2019年度灵活就业困难人员社会保险补贴兑换工作的通知(昆人社通﹝2019﹞145号)》；2、精准帮扶禄劝县农村劳动力转移就业开发乡村公共服务岗位补贴120万：确保完成市委、市政府下达我区帮扶禄劝农村劳动力转移就业400人（其中建档立卡贫困劳动力320人）的目标任务。计划2020年继续在禄劝深度贫困村开发200个乡村服务岗位，用于安置“无法离乡、无业可扶、无力脱贫”的农村贫困大龄劳动力、残疾家庭劳动力和有重病患者家庭劳动力。按照500元/月/人的乡村公共服务岗位补贴标准，500元/月/人*12个月*200人=120万元。其余200人的任务采取省外输出和昆明主城区接收安置就业等方式完成；3、大学生创业园管理服务经费60万元：“一园多区”的管理服务费用10万元（包含场地房租、水电费、管理修缮、环境卫生、保安等）；举办创业创新大赛一场20万元，包括大赛奖金、大赛宣传策划费用、专家咨询、评审及跟踪服务费用、信息发布通讯费、初赛及决赛费用等；举办盘龙区大学生网店创业培训班培训费、物料费、高校宣传及所有媒体宣传版面费等20万元；盘龙区创业网店一次性补贴10万元《盘龙区大学生创业孵化中心委托运营考核办法(试行)(盘劳就﹝2018﹞40号)》4、松华坝重点水源区居民就业创业补贴120.21万元：阿子营、滇源、松华、茨坝、龙泉5个街道外出就业补贴324人46.21万元，外出租地创业补贴148人74万元</t>
  </si>
  <si>
    <t>精准帮扶禄劝县农村劳动力转移就业开发乡村公共服务岗位</t>
  </si>
  <si>
    <t>500元/月/人*12个月*200人</t>
  </si>
  <si>
    <t>昆明市就业促进条例
云南省人力资源和社会保障厅  云南省财政厅  云南省人民政府扶贫开发办公室关于进一步加强就业扶贫工作的通知（云人社通〔2018〕68号）
中共昆明市委办公厅  昆明市人民政府办公厅关于做好2019年主城区精准帮扶贫困地区农村劳动力转移就业工作的通知（市委办〔2019〕10号）</t>
  </si>
  <si>
    <t>发放公益性岗位补贴全区</t>
  </si>
  <si>
    <t>190</t>
  </si>
  <si>
    <t xml:space="preserve">云财规〔2018〕2号云南省财政厅_云南省人力资源和社会保障厅云南省就业补助资金管理办法
昆人社通〔2018〕182号关于贯彻落实云南省就业补助资金管理办法有关问题的通知
盘龙区大学生创业孵化中心委托运营考核办法（试行）（盘劳就﹝2018﹞40号）
</t>
  </si>
  <si>
    <t>阿子营、滇源、松华、茨坝、龙泉5个街道外出就业补贴</t>
  </si>
  <si>
    <t>324</t>
  </si>
  <si>
    <t>盘政办通[2015]119号昆明市盘龙区人民政府办公室关于印发《盘龙区促进松华坝重点水源区农村劳动力转移就业实施方案》的通知</t>
  </si>
  <si>
    <t>阿子营、滇源、松华、茨坝、龙泉5个街道外出租地创业补</t>
  </si>
  <si>
    <t>148</t>
  </si>
  <si>
    <t xml:space="preserve">盘政办通[2015]119号昆明市盘龙区人民政府办公室关于印发《盘龙区促进松华坝重点水源区农村劳动力转移就业实施方案》的通知
</t>
  </si>
  <si>
    <t>拨付灵活就业社保补贴</t>
  </si>
  <si>
    <t>由社区申报至我局，150人</t>
  </si>
  <si>
    <t xml:space="preserve">昆明市就业促进条例
昆明市人力资源和社会保障局等3部门关于认真做好2019年度灵活就业困难人员社会保险补贴兑换工作的通知（昆人社通﹝2019﹞145号）
</t>
  </si>
  <si>
    <t>大学生创业园管理维护</t>
  </si>
  <si>
    <t>云财规〔2018〕2号云南省财政厅_云南省人力资源和社会保障厅云南省就业补助资金管理办法
昆人社通〔2018〕182号关于贯彻落实云南省就业补助资金管理办法有关问题的通知</t>
  </si>
  <si>
    <t>水源区外出就业补贴及租地补贴双补资金</t>
  </si>
  <si>
    <t>确保足额、及时拨付</t>
  </si>
  <si>
    <t>入园团队经过1至2年的孵化顺利出园</t>
  </si>
  <si>
    <t>确保入孵创业团队享有办公场地、电脑等基础设备，聘请专家开展创业指导、创业推介等创业服务</t>
  </si>
  <si>
    <t xml:space="preserve">云财规〔2018〕2号云南省财政厅_云南省人力资源和社会保障厅云南省就业补助资金管理办法
昆人社通〔2018〕182号关于贯彻落实云南省就业补助资金管理办法有关问题的通知
</t>
  </si>
  <si>
    <t>公岗补贴和灵活就业社保补贴</t>
  </si>
  <si>
    <t>确保按政策足额拨付</t>
  </si>
  <si>
    <t xml:space="preserve">昆明市就业促进条例
云南省人力资源和社会保障厅  云南省财政厅  云南省人民政府扶贫开发办公室关于进一步加强就业扶贫工作的通知（云人社通〔2018〕68号）
中共昆明市委办公厅  昆明市人民政府办公厅关于做好2019年主城区精准帮扶贫困地区农村劳动力转移就业工作的通知（市委办〔2019〕10号）
昆明市人力资源和社会保障局等3部门关于认真做好2019年度灵活就业困难人员社会保险补贴兑换工作的通知（昆人社通﹝2019﹞145号）
</t>
  </si>
  <si>
    <t>水源区双补资金2020年4月30日前完成拨付</t>
  </si>
  <si>
    <t>2020年2月1日-11月30日</t>
  </si>
  <si>
    <t>拨付全区公益性岗位补贴</t>
  </si>
  <si>
    <t>每月7号前拨付完毕</t>
  </si>
  <si>
    <t xml:space="preserve">云财规〔2018〕2号云南省财政厅_云南省人力资源和社会保障厅云南省就业补助资金管理办法
昆人社通〔2018〕182号关于贯彻落实云南省就业补助资金管理办法有关问题的通知
</t>
  </si>
  <si>
    <t>2020年2月1日-12月20日</t>
  </si>
  <si>
    <t>120</t>
  </si>
  <si>
    <t>发放公益性岗位补贴1670元/月/人,、灵活就业社保补贴7000元/人</t>
  </si>
  <si>
    <t>129</t>
  </si>
  <si>
    <t>大学生创业孵化中心的管理服务费用</t>
  </si>
  <si>
    <t>60</t>
  </si>
  <si>
    <t>云财规〔2018〕2号云南省财政厅_云南省人力资源和社会保障厅云南省就业补助资金管理办法
昆人社通〔2018〕182号关于贯彻落实云南省就业补助资金管理办法有关问题的通知
盘龙区大学生创业孵化中心委托运营考核办法（试行）（盘劳就﹝2018﹞40号）</t>
  </si>
  <si>
    <t>阿子营、滇源、松华、茨坝、龙泉5个街道外出就业补贴及外出租地创业补贴</t>
  </si>
  <si>
    <t>120.21</t>
  </si>
  <si>
    <t>促进经济发展</t>
  </si>
  <si>
    <t>促进水源区居民外出就业，大学生创业就业，促进发展</t>
  </si>
  <si>
    <t>减轻灵活就业人员生活负担</t>
  </si>
  <si>
    <t>发放灵活就业社保补贴，灵活就业人员的养老医疗失业保险承担一半</t>
  </si>
  <si>
    <t>水源区居民外出就业</t>
  </si>
  <si>
    <t>促进水源区居民外出就业，促进社会发展</t>
  </si>
  <si>
    <t>促进大学生创业就业</t>
  </si>
  <si>
    <t>在“大众创业、万众创新”浪潮中，促进大学生创业就业，转变大学生就业观念，营造浓厚创业氛围</t>
  </si>
  <si>
    <t>发放社会保险补贴，减轻灵活就业人员生活负担</t>
  </si>
  <si>
    <t>扩大就业，稳定社会秩序</t>
  </si>
  <si>
    <t>扩大就业，稳定社会秩序，促进可持续发展</t>
  </si>
  <si>
    <t xml:space="preserve">昆明市就业促进条例
云南省人力资源和社会保障厅  云南省财政厅  云南省人民政府扶贫开发办公室关于进一步加强就业扶贫工作的通知（云人社通〔2018〕68号）
中共昆明市委办公厅  昆明市人民政府办公厅关于做好2019年主城区精准帮扶贫困地区农村劳动力转移就业工作的通知（市委办〔2019〕10号）
昆明市人力资源和社会保障局等3部门关于认真做好2019年度灵活就业困难人员社会保险补贴兑换工作的通知（昆人社通﹝2019﹞145号）
盘龙区大学生创业孵化中心委托运营考核办法（试行）（盘劳就﹝2018﹞40号）
</t>
  </si>
  <si>
    <t>全区就业与再就业人员满意度</t>
  </si>
  <si>
    <t xml:space="preserve">  昆明市盘龙区民政局</t>
  </si>
  <si>
    <t xml:space="preserve">    昆明市盘龙区民政局</t>
  </si>
  <si>
    <t xml:space="preserve">      基层政权和社区建设项目专项经费</t>
  </si>
  <si>
    <t xml:space="preserve">一、正常离任村干部生活补贴。按时按标准发放生活补助，使此类民政对象得到一定经济补助，构建和谐社会促进社会稳定,对社会发展有一定可持续影响。
二、原退养居委会干部节日慰问金及丧葬补助。按时发放慰问费，按审批发放丧葬补助，退养居委会干部得到一定经济补助，构建和谐社会促进社会稳定,对社会发展有一定可持续影响。
三、城市社区专职工作人员职级补助。按计划完成社区工作人员职级评档，并给予相应补助。
四、社区工作人员培训经费。加强我区人才队伍建设。
五、社区办公用房建设经费。按计划完成社区办公用房及活动场所达标建设。
六、社会建设公众联系平台建设及运维经费：广泛动员、社会治理、社会动员项目发布、社会力量参与、问题处置、群众激励、考核评价分析。
七、区委社会工作委员会工作经费：负责全区社会建设工作的总体布局、发展规划、统筹协调、整体推进、督促落实以及其他重大事项。
八、媒体宣传费用：综合运用报纸、电视、广播等传统媒体和互联网、微博、微信等新媒体，加强对社会治理工作的正面宣传报道，注重实施项目与宣传政策相结合，重点宣传党建引领、服务提升、改革创新、共建共享等内容。
九、培训费用：进一步深化各级各部门对新形势下推进社会治理的重大意义、理念思路、目标任务和创新举措的认识。
十、社区治理项目经费：实现居民由“要我参与”向“我要参与”，社区由“政府的脚”向“居民的头”社会组织由“做我想做的”向“做居民需要的”，社区工作者由“做服务”向“某服务”的四个转变。
</t>
  </si>
  <si>
    <t>正常离任村干部人数</t>
  </si>
  <si>
    <t>2020年预计人数增加至310人</t>
  </si>
  <si>
    <t>根据往年数据统计分析得出</t>
  </si>
  <si>
    <t>2020年正常离任村干部预计人数增加至310人</t>
  </si>
  <si>
    <t>退养干部人数</t>
  </si>
  <si>
    <t>2020年预计8人</t>
  </si>
  <si>
    <t>根据往年数据统计得出</t>
  </si>
  <si>
    <t>2020年退养干部人数预计8人</t>
  </si>
  <si>
    <t>城市社区专职工作人员人数</t>
  </si>
  <si>
    <t>2020年预计400人</t>
  </si>
  <si>
    <t>2020年预计城市社区专职工作人员人数400人</t>
  </si>
  <si>
    <t>培训社区工作人员人数</t>
  </si>
  <si>
    <t>2020年预计对300余名报考社会工作师的社区工作人员进行专业培训</t>
  </si>
  <si>
    <t>社区办公用房装修数</t>
  </si>
  <si>
    <t>2020年预计装修7家</t>
  </si>
  <si>
    <t>实发应发完成率</t>
  </si>
  <si>
    <t>100%</t>
  </si>
  <si>
    <t>按规定要求，实发应发完成率应达到100%</t>
  </si>
  <si>
    <t>实发应发完成率100%</t>
  </si>
  <si>
    <t>是否按时发放</t>
  </si>
  <si>
    <t>及时审批并在规定时间发放完成，在2020年12月15日前完成。</t>
  </si>
  <si>
    <t>按文件规定要求，应及时审批并在规定时间发放完成</t>
  </si>
  <si>
    <t>基层政权和社区建设项目专项经费</t>
  </si>
  <si>
    <t>控制在8099500元</t>
  </si>
  <si>
    <t>一、正常离任村干部生活补贴：2020年预计人数增加至310人，预计发放190万元。二、原退养居委会干部节日慰问金及丧葬补助：节日慰问金：8人*2000元/年=16000元，丧葬补助3人*2000元/人=6000元。共需22000元。三、城市社区专职工作人员职级补助
2019年符合要求370人，2019年发放奖金285万元。2020年预计有人数增长和职级增长情况，预计增加15万元。四、社区工作人员培训经费：请第三方对300余名报考社会工作师的社区工作人员进行专业培训，对全区社区、村干部进行相关业务培训,经费10万元。各社区教育经费2500元，2500*71=177500元。合计277500元。五、社区办公用房建设：根据盘龙区人民政府办公室《关于规范社区办公用房活动场所装修经费》的通知盘政办通（2015）135号、《昆明市盘龙区城市社区办公用房及活动场所三年达标建设行动计划》（盘办通〔2018〕83号），预计装修7家。六、区委社会工作委员会工作经费：新的政府机构改革，盘龙区成立了区委社会工作委员会下设在区民政局。负责全区社会建设工作的总体布局、发展规划、统筹协调、整体推进、督促落实以及其他重大事项，为便于工作顺利开展，办公设备，预算工作经费10万元。八、社区、村“两委”换届选举：1.工作经费：51个城市社区每个社区5000元，9个城市村改居社区每个社区8000元，双龙、松华、滇源、阿子营4个涉农街道11个“村改居”社区和32个行政村每个 “村改居”社区和每个行政村各10000元的标准，共计75.7万元。2.培训经费：开展换届培训工作、印制相关等工作，共计50万元。以上两项合计125.7万元。基层政权和社区建设项目总合计12199500元。控制数8099500元。</t>
  </si>
  <si>
    <t>基层政权和社区建设项目专项经费控制在8099500元</t>
  </si>
  <si>
    <t>是否产生社会效益</t>
  </si>
  <si>
    <t>维护稳定，促进协调发展</t>
  </si>
  <si>
    <t>按照文件要求，可维护社会稳定，促进社会协调发展。</t>
  </si>
  <si>
    <t>是否有可持续影响</t>
  </si>
  <si>
    <t>对社会发展有一定可持续影响</t>
  </si>
  <si>
    <t>按照文件要求，对社会发展有一定可持续影响</t>
  </si>
  <si>
    <t>受益对象满意度</t>
  </si>
  <si>
    <t>85%</t>
  </si>
  <si>
    <t>通过询问群众及往年数据统计得出</t>
  </si>
  <si>
    <t>受益对象满意度为85%</t>
  </si>
  <si>
    <t xml:space="preserve">      城市最低生活保障专项经费</t>
  </si>
  <si>
    <t>城市低保资金按照"政府投入为主、多方共同筹集；保障基本需求、体现管理效益；资金封闭运行、过程公开透明；确保专款专用，广泛接受监督"的原则进行筹集和管理。我局设立了社会救助资金专户，办理社会救助资金含城乡低保资金、特困人员供养资金、临时救助资金、特殊困难救助资金等专项经费的归集、核拨等业务，专户实行封闭运行。区财政和我局资金管理到位、内部程序设置合理，岗位职责分工明确，监督制约措施有力，管理服务规范有效。在保障困难群众基本生活权益、促进我区经济社会协调发展方面发挥实实在在、不可或缺的作用，促进社会和谐与稳定。</t>
  </si>
  <si>
    <t>城乡居民低保保障人数</t>
  </si>
  <si>
    <t>每月不超过7000</t>
  </si>
  <si>
    <t>根据2019年保障人数及清理核查情况预计</t>
  </si>
  <si>
    <t>预计2020年每月保障人数7000人。（上下浮动10%左右）</t>
  </si>
  <si>
    <t>应发实发完成率</t>
  </si>
  <si>
    <t>按社会救助文件执行</t>
  </si>
  <si>
    <t>规范管理</t>
  </si>
  <si>
    <t>城市低保标准</t>
  </si>
  <si>
    <t>不低于上年</t>
  </si>
  <si>
    <t>2019年低保标准560元</t>
  </si>
  <si>
    <t>政策知晓率</t>
  </si>
  <si>
    <t>是否及时审批并在规定时间发放完成</t>
  </si>
  <si>
    <t>及时审批按时发放，在2020年12月15日前完成。</t>
  </si>
  <si>
    <t>城市居民低保专项经费</t>
  </si>
  <si>
    <t>控制在34513029元</t>
  </si>
  <si>
    <t xml:space="preserve">文件依据：《关于调2019年城乡低保标准和特困供养人员供养标准的通知》(昆民联发〔2019〕6号1城市居民低保专项经费控制在34513029元；根据上级文件要求，不定期发放临时价格补贴。
</t>
  </si>
  <si>
    <t xml:space="preserve">文件依据：《关于调2019年城乡低保标准和特困供养人员供养标准的通知》(昆民联发〔2019〕6号1城市居民低保专项经费控制在34513029元.根据上级文件要求，不定期发放临时价格补贴。
</t>
  </si>
  <si>
    <t>推进低保工作的法制化、规范化进程，保障困难群众基本生活促进社会和谐与稳定。</t>
  </si>
  <si>
    <t>在保障困难群众基本生活权益、促进我区经济社会协调发展方面发挥实实在在、不可或缺的作用，促进社会和谐与稳定。</t>
  </si>
  <si>
    <t>完善救助保障制度，解决低保群众基本生活问题，促进社会可持续发展。</t>
  </si>
  <si>
    <t>救助对象对社会救助实施的满意度</t>
  </si>
  <si>
    <t>加强服务，提高满意度</t>
  </si>
  <si>
    <t xml:space="preserve">      养老服务项目专项经费</t>
  </si>
  <si>
    <t>一、民办养老服务机构运营补助。民办养老服务机构床位运营补助，每年由市、区民政局进行情况核查后，编制发放表报局领导批准后，交计划财务科将资金下拨到各民办养老服务机构。根据《加快发展健康养老2017年实施方案和《加快发展健康养老三年行动计划（2017-2019年）》的通知（盘办通〔2017〕59号），对民办养老机构给予床位运营补助。对入住满6个月以上并经过年检合格的民办养老机构，按照每张床位每年1200元补助。 二、政府居家养老服务经费。让困难老年人、残疾人获得帮扶，实现居家养老，同时解决一批40、50岁就业困难人员及低保对象的就业岗位问题。三、街道公办养老机构经费。按时下拨补助经费，街道公办养老机构改善条件，规范管理，更好为入住老年人服务。构建和谐社会促进社会稳定,对社会发展有一定可持续影响。四、“爱心食堂”启动资金及工作人员补助经费。让老年人共享社会经济发展成果，改善老年人生活水平、尊老敬老爱老风气形成、社会生活更加融洽。五、居家养老服务中心建设补助。为居家和短期无人照料的老年人提供就近便捷的生活照料、医疗康复、精神慰藉、教育学习、代购代办、日托、短期寄养等服务。按照比例承担配套资金。六、昆明市城乡社居家养老服务设施建设及运营管理实施意见：按文件要求核实民办养老机构一次性建设补助资金的申报条件，落实上级补助经费，及时完成内部审批程序下拨到项目单位。七、民办养老服务机构一次性建设补助资金。按文件要求核实民办养老机构一次性建设补助资金的申报条件，落实上级补助经费，及时完成内部审批程序下拨到项目单位。八、机构评估：根据市民政局要求居家养老服务中心、民办养老机构床位运营补助，从2020年起由各县（区）请第三方进行评估8万元、培训费及相关资料2万元。九、健康养老信息化服务服务中心，</t>
  </si>
  <si>
    <t>民办养老服务机构运营补助床位数</t>
  </si>
  <si>
    <t>民办养老机构床位数预计650张</t>
  </si>
  <si>
    <t>《加快发展健康养老2017年实施方案和《加快发展健康养老三年行动计划（2017-2019年）》的通知（盘办通〔2017〕59号）</t>
  </si>
  <si>
    <t>“爱心食堂”启动资金及工作人员补助经费“爱心食堂数量”</t>
  </si>
  <si>
    <t>全区现有18家“爱心食堂”</t>
  </si>
  <si>
    <t>根据《加快发展健康养老2017年实施方案和《加快发展健康养老三年行动计划（2017-2019年）》的通知（ 盘办通〔2017〕59号）</t>
  </si>
  <si>
    <t>居家养老服务中心建设补助</t>
  </si>
  <si>
    <t>预计2020年全区安排2个居家养老服务中心、农村互助养老服务站2个</t>
  </si>
  <si>
    <t>云南省人民政府办公厅《关于印发云南省社会养老服务体系建设规划（2011—2015年）的通知》（云政办发〔2012〕119号）、昆明市人民政府《关于鼓励社会力量兴办养老服务机构的实施意见》昆政发〔2014〕53号。</t>
  </si>
  <si>
    <t>昆明市城乡社居家养老服务设施建设及运营管理实施意见</t>
  </si>
  <si>
    <t>预计2020年居家养老服务中心16个</t>
  </si>
  <si>
    <t>《昆明市城乡社居家养老服务设施建设及运营管理实施意见》昆老办[2016]29号</t>
  </si>
  <si>
    <t>政府居家养老服务经费服务人次</t>
  </si>
  <si>
    <t>2020年，预计累计服务9100人次</t>
  </si>
  <si>
    <t>根据《盘龙区居家养老服务项目管理及资金使用办法（试行）》文件要求。</t>
  </si>
  <si>
    <t>街道公办养老机构经费工作人员人数</t>
  </si>
  <si>
    <t>根据《昆明市人民政府关于进一步健全特困人员救助供养制度的实施意见（昆政发〔2018〕32号）》文件要求及往年人数统计得出。</t>
  </si>
  <si>
    <t>2020年预计工作人员8人</t>
  </si>
  <si>
    <t>健康养老信息化服务服务中心</t>
  </si>
  <si>
    <t>预计2020年健康养老服务信息化服务中心工作人员8人</t>
  </si>
  <si>
    <t>健康养老服务信息化服务中心工作人员8人</t>
  </si>
  <si>
    <t>机构评估</t>
  </si>
  <si>
    <t>预计2020年民办养老机构6家、居家养老服务中心15家</t>
  </si>
  <si>
    <t>民办养老机构6家、居家养老服务中心15家</t>
  </si>
  <si>
    <t>预计2020年民办养老机构5家、居家养老服务中心11家</t>
  </si>
  <si>
    <t>实发应发足额率</t>
  </si>
  <si>
    <t>昆明市政府关于鼓励社会力量兴办养老服务机构的实施意见（昆政发（2014）53号）</t>
  </si>
  <si>
    <t>实发应发足额率达到100%</t>
  </si>
  <si>
    <t>是否及时审批按时发放</t>
  </si>
  <si>
    <t>及时审批并在规定时间完成,2020年12月15日前全年发放完成.</t>
  </si>
  <si>
    <t>昆明市政府关于鼓励社会力量兴办养老服务机构的实施意见（昆政发（2014）53号）、实施幸福盘龙加快发展健康养老行动计划任务分工及时间进度表、昆明市城乡社区居家养老服务设施建设及运营管理实施意见</t>
  </si>
  <si>
    <t>及时审批并在规定时间完成,12月31日前全年发放完成.</t>
  </si>
  <si>
    <t>一、民办养老服务机构运营补助</t>
  </si>
  <si>
    <t>专项经费控制在780000元</t>
  </si>
  <si>
    <t>一、民办养老服务机构运营补助：按照每张床位每年1200元补助，2020年市级承担25%补助资金，区级承担75%发放补助资金。2020年预计650张床位*100元*12=78万元,（市级承担部分不明确）。</t>
  </si>
  <si>
    <t>2020年预计650张床位*100元*12=78万元,（市级承担部分不明确）。</t>
  </si>
  <si>
    <t>二、政府居家养老服务经费</t>
  </si>
  <si>
    <t>专项经费控制在1900000元</t>
  </si>
  <si>
    <t>二、政府居家养老服务经费：2020年，预计累计服务10000人次、95000小时，资金：95000*20=190万元。（资金由区级财政予以承担）。</t>
  </si>
  <si>
    <t>95000*20=190万元。（资金由区级财政予以承担）。</t>
  </si>
  <si>
    <t>三、街道公办养老机构经费</t>
  </si>
  <si>
    <t>专项经费控制在389440元</t>
  </si>
  <si>
    <t>三、街道公办养老机构经费：①滇源敬老院补贴金额：1.64万元；②阿子营敬老院补贴金额：2.05万元；合计3.69万元：2、特困人员机构工作服务人员经费工资计算（1670×150%+1167.28）*12*8=35.254万元。3、合计：3.69+35.254=38.944万元。（资金由区级财政予以承担）。</t>
  </si>
  <si>
    <t>①滇源敬老院补贴金额：1.64万元；②阿子营敬老院补贴金额：2.05万元；合计3.69万元：2、特困人员机构工作服务人员经费工资计算（1670×150%+1167.28）*12*8=35.254万元。3、合计：3.69+35.254=38.944万元。（资金由区级财政予以承担）。</t>
  </si>
  <si>
    <t>四、“爱心食堂”启动资金及工作人员补助经费</t>
  </si>
  <si>
    <t>专项经费控制在1048000元</t>
  </si>
  <si>
    <t>四、“爱心食堂”启动资金及工作人员补助经费： “爱心食堂”启动资金8万元（每家补助2万元）。工作人员补助22*1000*12*2=52.8万元，公办（公建民营）爱心食堂粮油补助44万元（每家补助2万元）。合计104.8万元。</t>
  </si>
  <si>
    <t>爱心食堂”启动资金8万元（每家补助2万元）。工作人员补助22*1000*12*2=52.8万元，公办（公建民营）爱心食堂粮油补助44万元（每家补助2万元）。合计104.8万元。</t>
  </si>
  <si>
    <t>五、居家养老服务中心建设补助</t>
  </si>
  <si>
    <t>专项经费控制在710000元</t>
  </si>
  <si>
    <t>五、居家养老服务中心建设补助： 2个居家养老服务中心、农村互助养老服务站2个、小计56万元。老年活动中心（站）安排3个，每个区级配比资金5万元，小计15万元，合计：71万元。</t>
  </si>
  <si>
    <t xml:space="preserve"> 2个居家养老服务中心、农村互助养老服务站2个、小计56万元。老年活动中心（站）安排3个，每个区级配比资金5万元，小计15万元，合计：71万元。</t>
  </si>
  <si>
    <t>六、昆明市城乡社居家养老服务设施建设及运营管理实施意见</t>
  </si>
  <si>
    <t>专项经费控制在298800元</t>
  </si>
  <si>
    <t>六、昆明市城乡社居家养老服务设施建设及运营管理实施意见： 2个居家养老服务中心、农村互助养老服务站2个，居家养老服务中心16个，共计38.4万元，区级承担26.88万元。民办养老机构护理人员补助经费区级承担3万元。合计29.88万元。</t>
  </si>
  <si>
    <t xml:space="preserve"> 2个居家养老服务中心、农村互助养老服务站2个，居家养老服务中心16个，共计38.4万元，区级承担26.88万元。民办养老机构护理人员补助经费区级承担3万元。合计29.88万元。</t>
  </si>
  <si>
    <t>七：健康养老信息化服务服务中心</t>
  </si>
  <si>
    <t>专项经费控制在728500元</t>
  </si>
  <si>
    <t>七：健康养老信息化服务服务中心：健康养老服务信息化服务中心工作人员经费（8人*3400*13）=35.36万元，劳务派遣社保费（8人*1417*12）=13.60万元。电梯维护0.5万元。工会费0.54万元。1.光纤维护费：5.9万元／年。2.语音专线费：3.6万元／年。3.信息平台升级维护费12万元信息平台人员节假日值班费1.35万元。</t>
  </si>
  <si>
    <t>健康养老服务信息化服务中心工作人员经费（8人*3400*13）=35.36万元，劳务派遣社保费（8人*1417*12）=13.60万元。电梯维护0.5万元。工会费0.54万元。1.光纤维护费：5.9万元／年。2.语音专线费：3.6万元／年。3.信息平台升级维护费12万元信息平台人员节假日值班费1.35万元。</t>
  </si>
  <si>
    <t>八：机构评估</t>
  </si>
  <si>
    <t>专项经费控制在100000元</t>
  </si>
  <si>
    <t>八：机构评估：从2020年起由各县（区）请第三方进行评估8万元、培训费及相关资料2万元。合计10万元。</t>
  </si>
  <si>
    <t>从2020年起由各县（区）请第三方进行评估8万元、培训费及相关资料2万元。合计10万元。</t>
  </si>
  <si>
    <t>九、老年服务</t>
  </si>
  <si>
    <t>专项经费控制在200000元</t>
  </si>
  <si>
    <t>九、老年服务：1.80岁以上高龄保健补助领取证印刷费5万元。2.办证耗材费 1.5万元。3.全区60岁以上老年人口数据调查费 6.5万元。4.失能半失能老人摸底调查工作经费3万元。5.居家养老服务中心建设4万元。养老专项经费总合计6154740元。控制数为6154740元</t>
  </si>
  <si>
    <t>1.80岁以上高龄保健补助领取证印刷费5万元。2.办证耗材费 1.5万元。3.全区60岁以上老年人口数据调查费 6.5万元。4.失能半失能老人摸底调查工作经费3万元。5.居家养老服务中心建设4万元。</t>
  </si>
  <si>
    <t>是否带来一定社会效益</t>
  </si>
  <si>
    <t>达到构建和谐社会促进社会稳定效果</t>
  </si>
  <si>
    <t>养老服务项目收益群众</t>
  </si>
  <si>
    <t>享受老人福利对象满意度为90%</t>
  </si>
  <si>
    <t xml:space="preserve">  昆明市盘龙区卫生健康局</t>
  </si>
  <si>
    <t xml:space="preserve">    昆明市盘龙区卫生健康局</t>
  </si>
  <si>
    <t xml:space="preserve">      博奥民生项目专项经费</t>
  </si>
  <si>
    <t xml:space="preserve">进一步规范盘龙区新生儿遗传性耳聋疾病筛查工作，建立低龄儿童听力残疾早筛查、早诊断、早预防的工作机制，降低听力障碍发生率，在我区开展新生儿耳聋基因筛查；统筹应用精准医疗、基因检测、“互联网+健康医疗”大数据等新技术及新产品，进一步建立健全盘龙区“预防、治疗、康复、健康促进”医防深度融合的慢病综合防治体系，为社区居民提供公平可及的慢病综合管理服务，切实提高我区三高慢病管理水平，推动创新型国家慢病综合防控示范区的建设
</t>
  </si>
  <si>
    <t>新生儿耳聋基因筛查人数</t>
  </si>
  <si>
    <t>7000</t>
  </si>
  <si>
    <t>新生儿耳聋基因筛查报表</t>
  </si>
  <si>
    <t>程书记批示件2018第0512号（关于深化博奥生物与昆明市大健康产业战略合作的工作情况报告）</t>
  </si>
  <si>
    <t>慢病筛查管理人数</t>
  </si>
  <si>
    <t>慢病筛查管理报表</t>
  </si>
  <si>
    <t>新生儿耳聋基因筛查项目完成率</t>
  </si>
  <si>
    <t>2020年内完成</t>
  </si>
  <si>
    <t>2020年12月中旬以前完成</t>
  </si>
  <si>
    <t>2020年年内完成项目</t>
  </si>
  <si>
    <t>耳聋筛查、慢性病管理业务支出</t>
  </si>
  <si>
    <t>498.8</t>
  </si>
  <si>
    <t>新生儿耳聋基因筛查报表，慢病筛查管理报表</t>
  </si>
  <si>
    <t>在我区开展新生儿耳聋基因筛查；统筹应用精准医疗、基因检测、“互联网+健康医疗”大数据等新技术及新产</t>
  </si>
  <si>
    <t>对社会发展的影响</t>
  </si>
  <si>
    <t>新生儿的耳聋概率降低，新生儿健康较去年提升；辖区居民慢性病得到有效控制，慢性病患者较去年得到进一步提升，有利于社会稳定和谐发展</t>
  </si>
  <si>
    <t xml:space="preserve">程书记批示件2018第0512号（关于深化博奥生物与昆明市大健康产业战略合作的工作情况报告）
</t>
  </si>
  <si>
    <t>对可持续发展的影响</t>
  </si>
  <si>
    <t>新生儿的耳聋概率降低，新生儿健康较去年提升；辖区居民慢性病得到有效控制，有利于社会科持续发展</t>
  </si>
  <si>
    <t>辖区内患者及其亲属满意度</t>
  </si>
  <si>
    <t>辖区内患者及其亲属满意度调查</t>
  </si>
  <si>
    <t xml:space="preserve">      高龄老人补助及服务专项经费</t>
  </si>
  <si>
    <t xml:space="preserve">贯彻执行《云南省老年人权益保障条例》，落实高龄老人福利政策，高龄补助按月足额发放
</t>
  </si>
  <si>
    <t>高龄老年人保健补助发放人数</t>
  </si>
  <si>
    <t>1830</t>
  </si>
  <si>
    <t xml:space="preserve">高龄补助资金结算报表
</t>
  </si>
  <si>
    <t>《关于落实80岁以上高龄老年人保健补助相关工作的通知》（昆老字〔2008〕01号）</t>
  </si>
  <si>
    <t>高龄补助发放率</t>
  </si>
  <si>
    <t>高龄补助资金结算报表</t>
  </si>
  <si>
    <t>2020年12月中旬前完成</t>
  </si>
  <si>
    <t>《关于落实80岁以上高龄老年人保健补助相关工作的通知》（昆老字〔2008〕01号）《关于落实80岁以上高龄老年人保健补助相关工作的通知》（昆老字〔2008〕01号）</t>
  </si>
  <si>
    <t>百岁老人</t>
  </si>
  <si>
    <t>500</t>
  </si>
  <si>
    <t>90-99周岁的老人</t>
  </si>
  <si>
    <t>80-89周岁的老人</t>
  </si>
  <si>
    <t>补助总金额</t>
  </si>
  <si>
    <t>7424000</t>
  </si>
  <si>
    <t>社会效益</t>
  </si>
  <si>
    <t>对社会产生的影响</t>
  </si>
  <si>
    <t>补贴高龄老人，减轻家庭负担，维护社会稳定，有利于社会和谐发展</t>
  </si>
  <si>
    <t>对可持续发展产生的影响</t>
  </si>
  <si>
    <t>补贴高龄老人，减轻家庭负担，对社会可持续发展有一定影响</t>
  </si>
  <si>
    <t>高龄老人满意度</t>
  </si>
  <si>
    <t>高龄老人满意度调查</t>
  </si>
  <si>
    <t xml:space="preserve">      计划生育奖励与扶助专项资金</t>
  </si>
  <si>
    <t xml:space="preserve">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
</t>
  </si>
  <si>
    <t>农业人口及特殊家庭独生子女家庭奖学金</t>
  </si>
  <si>
    <t>小学750人、初中750人、高中200人、大专150人、本科生150人</t>
  </si>
  <si>
    <t>《云南省人民政府关于（云南省农业人口独生子女家庭奖励规定的通知》云政发【2004】101号</t>
  </si>
  <si>
    <t>《关于做好计划生育家庭奖励与扶助等工作“放管服”改革后有关事项的通知》云卫办家庭法【2018】3号</t>
  </si>
  <si>
    <t>农村妇女生育保障费</t>
  </si>
  <si>
    <t>顺产：170人，剖腹产：150人</t>
  </si>
  <si>
    <t>计生家庭城乡居民基本医疗保险资助经费</t>
  </si>
  <si>
    <t>12100人</t>
  </si>
  <si>
    <t>昆明市低保独子家庭生活补助金</t>
  </si>
  <si>
    <t>1600户</t>
  </si>
  <si>
    <t>国家特别扶助金</t>
  </si>
  <si>
    <t>独子伤残450人、独子死亡650人</t>
  </si>
  <si>
    <t>市特别扶助金</t>
  </si>
  <si>
    <t>纯居民、农业人口独子保健费</t>
  </si>
  <si>
    <t>7500人</t>
  </si>
  <si>
    <t>农村结扎手术营养费</t>
  </si>
  <si>
    <t>5人</t>
  </si>
  <si>
    <t>失独家庭一次性抚慰金</t>
  </si>
  <si>
    <t>65户</t>
  </si>
  <si>
    <t>是否及时足额发放奖励补助</t>
  </si>
  <si>
    <t>落实政策及时足额奖励补助</t>
  </si>
  <si>
    <t>2020年12月20日以前</t>
  </si>
  <si>
    <t xml:space="preserve">本年度12月份中旬前足额发放补助资金
</t>
  </si>
  <si>
    <t xml:space="preserve">因部分项目资金涉及国家、省、市、县（区）分级承担，待各级资金到位后，本年度12月份中旬前足额发放补助资金
</t>
  </si>
  <si>
    <t>39.8</t>
  </si>
  <si>
    <t>预计符合享受人数：小学750人*160元、初中750人*260元、高中200人*1000元、大专150人*1200元、本科生150人*2000元，区级承担40%，合计需要398000元</t>
  </si>
  <si>
    <t>40.2</t>
  </si>
  <si>
    <t>、顺产：170人，补助600元； 2、剖腹产：150人，补助2000元/人,合计：402000元</t>
  </si>
  <si>
    <t>135.52</t>
  </si>
  <si>
    <t>2021年个人参保缴费标准预计每人280元测算，按12100人（其中特殊家庭150人），区级承担40%，合计需要1355200元</t>
  </si>
  <si>
    <t>153.6</t>
  </si>
  <si>
    <t>预计1600户，每户每月给予100元的计划生育奖励补助，区级承担80%，1600户*100元*12个月*80%=153.6万元</t>
  </si>
  <si>
    <t>69.12</t>
  </si>
  <si>
    <t>1、独生子女死亡家庭特别扶助金标准450元/月，预计650人享受；                            2、独生子女伤残家庭特别扶助金标准350元/月，预计450人享受。                     3、资金合计：650人（预计死亡）×450元/月×12+450（预计伤残）×350元/月×12）×12.8%=691200元</t>
  </si>
  <si>
    <t>211.2</t>
  </si>
  <si>
    <t>独子伤残450人、独子死亡650人，每人每月给予200元补助，合计1100人*200元*12个月*80%=211.2万元</t>
  </si>
  <si>
    <t>13</t>
  </si>
  <si>
    <t>2020年预算我区符合政策的计划生育独生子女死亡家庭65户130人，每户5000元每人2500元，区财政承担（省50％、市10%、区40％）130*2500*40%=13万元</t>
  </si>
  <si>
    <t>45</t>
  </si>
  <si>
    <t>云南省人口与计划生育条例,预计（无职业城乡居民）7500人*60元=45万</t>
  </si>
  <si>
    <t>0.1</t>
  </si>
  <si>
    <t>每人一次补助200元，预计5人。所需资金1000元</t>
  </si>
  <si>
    <t>是否利于经济发展</t>
  </si>
  <si>
    <t xml:space="preserve">落实国家生育政策，引导群众自觉实行计划生育，促进人口均衡发展，使家庭发展能力、社会稳定水平逐步提高
</t>
  </si>
  <si>
    <t>是否响应工作号召</t>
  </si>
  <si>
    <t>落实国家生育政策，引导群众自觉实行计划生育，促进人口均衡发展。</t>
  </si>
  <si>
    <t>创造良好的人口环境</t>
  </si>
  <si>
    <t xml:space="preserve">落实了国家计划生育政策，创造良好人口环境，
</t>
  </si>
  <si>
    <t>辖区计划生育家庭满意度</t>
  </si>
  <si>
    <t xml:space="preserve">计划生育家庭奖励与扶助对象满意度不低于95%
</t>
  </si>
  <si>
    <t>计划生育家庭奖励与扶助对象满意度不低于95%
%</t>
  </si>
  <si>
    <t xml:space="preserve">      基本公共卫生服务专项资金</t>
  </si>
  <si>
    <t xml:space="preserve">居民健康档案规范化电子建档率保持在75%以上，稳步提高档案使用率；新生儿访视率、儿童健康管理率、早孕建册率和产后访视率分别达到85%以上，新生儿遗传代谢性疾病筛查率达到90%，听力筛查率达到90%；婚前医学检查率全省达到80%。各乡镇、街道适龄儿童国家免疫规划疫苗接种率保持在90%以上，进一步加强流动儿童的接种工作；以县（区、市）为单位，65岁以上老年人健康管理率达到67%以上；传染病报告率和报告及时率达到95%以上，突发公共卫生事件相关信息报告率达到100%；18岁及以上高血压、糖尿病患者管理人数稳步提高，全省管理高血压患者人数保持在273万人以上、管理糖尿病患者人数达到68万人以上，高血压和糖尿病患者规范化管理率均达到60%以上；严重精神障碍患者管理人数稳步提高，全省随访管理人数达到189672人以上，规范化管理率达到75%以上；结核病患者管理率达到90%以上。以县（区、市）为单位，健康教育覆盖率达70%以上，健康生活方式与行为养成率达20%以上；辖区内卫生计生协管服务相对人建档率80%以上；65岁及以上老年人和0-36个月儿童中医药健康管理服务目标人群覆盖率达到45%以上；各项指标（见附件3）已分解至州（市），请各地进一步细化县级任务目标，积极推进工作，确保完成年度各项任务。以省为单位，居民健康素养水平较上年度提高不少于2个百分点，15岁及以上人群烟草使用流行率较上一年度降低不少于0.6个百分点
</t>
  </si>
  <si>
    <t>基本公共卫生服务开展项目</t>
  </si>
  <si>
    <t>《国家基本公共卫生服务规范2007版》</t>
  </si>
  <si>
    <t>公共卫生服务人数</t>
  </si>
  <si>
    <t>83.79</t>
  </si>
  <si>
    <t>0-6岁儿童免疫规划疫苗接种任务数(人)</t>
  </si>
  <si>
    <t>79074</t>
  </si>
  <si>
    <t>基本公共卫生服务信息系统统计</t>
  </si>
  <si>
    <t>云南省基本公共卫生服务项目补助资金管理与核算办法</t>
  </si>
  <si>
    <t>高血压患者管理任务数(人)</t>
  </si>
  <si>
    <t>49150</t>
  </si>
  <si>
    <t>糖尿病患者管理任务数(人)</t>
  </si>
  <si>
    <t>16000</t>
  </si>
  <si>
    <t>严重精神障碍患者管理任务数(人)</t>
  </si>
  <si>
    <t>3054</t>
  </si>
  <si>
    <t xml:space="preserve">居民健康档案管理电子建档率(%)
</t>
  </si>
  <si>
    <t>75</t>
  </si>
  <si>
    <t xml:space="preserve">基本公共卫生服务信息系统统计
</t>
  </si>
  <si>
    <t xml:space="preserve">0-6岁儿童健康管理新生儿访视率(%)
</t>
  </si>
  <si>
    <t xml:space="preserve">0-6岁儿童健康管理儿童健康管理率(%)
</t>
  </si>
  <si>
    <t xml:space="preserve">孕产妇健康管理早孕检测率(%)
</t>
  </si>
  <si>
    <t xml:space="preserve">孕产妇健康管理产后访视率(%)
</t>
  </si>
  <si>
    <t xml:space="preserve">新生儿疾病筛查遗传代谢病性疾病筛查率(%)
</t>
  </si>
  <si>
    <t xml:space="preserve">新生儿疾病筛查听力筛查率(%)
</t>
  </si>
  <si>
    <t xml:space="preserve">老年人健康管理管理率(%)
</t>
  </si>
  <si>
    <t xml:space="preserve">67
</t>
  </si>
  <si>
    <t xml:space="preserve">高血压患者规范管理管理率（%）
</t>
  </si>
  <si>
    <t xml:space="preserve">60
</t>
  </si>
  <si>
    <t xml:space="preserve">管理人群人群血压控制控制率（%）
</t>
  </si>
  <si>
    <t xml:space="preserve">糖尿病患者规范管理管理率（%）
</t>
  </si>
  <si>
    <t xml:space="preserve">管理人群人群血糖控制控制率（%）
</t>
  </si>
  <si>
    <t xml:space="preserve">传染病报告处理报告率(%)
</t>
  </si>
  <si>
    <t xml:space="preserve">结核病患者管理任务率（%）
</t>
  </si>
  <si>
    <t xml:space="preserve">卫生监督协管相对人建档率率(%)
</t>
  </si>
  <si>
    <t xml:space="preserve">健康教育健康教育覆盖率（%）
</t>
  </si>
  <si>
    <t>70</t>
  </si>
  <si>
    <t xml:space="preserve">健康教育健康生活方式和行为养成率（%）
</t>
  </si>
  <si>
    <t xml:space="preserve">中医药健康管理儿童目标人群覆盖率(%)
</t>
  </si>
  <si>
    <t xml:space="preserve">中医药健康管理老年人目标人群覆盖率(%)
</t>
  </si>
  <si>
    <t>2020年年内</t>
  </si>
  <si>
    <t>基本公卫人均标准</t>
  </si>
  <si>
    <t>69元*12.8%</t>
  </si>
  <si>
    <t xml:space="preserve">根据《昆明市基本公共服务领域市以下共同财政事权和支出责任划分改革实施方案的通知》（昆政办[2019]86号）文件，中央、省、市按照80：4：16的比例分摊，市、区比例按照3.2：12.8的比例分摊，2019年底中央结算资金按照2017年常住人口83.78万人进行配套，2020年预算参照2019年标准69元/人年测算
</t>
  </si>
  <si>
    <t>9元*83.78万人=5780.82万元
本级财政安排：6776050</t>
  </si>
  <si>
    <t>项目总成本</t>
  </si>
  <si>
    <t>6776050</t>
  </si>
  <si>
    <t>9元*83.78万人=5780.82万元
本级财政安排</t>
  </si>
  <si>
    <t>提高基层卫生服务能力，促进基本公共卫生均等化，降低疾病发生率，有利于社会和谐稳定发展</t>
  </si>
  <si>
    <t>辖区居民满意度</t>
  </si>
  <si>
    <t xml:space="preserve">满意度调查
</t>
  </si>
  <si>
    <t xml:space="preserve">  昆明市盘龙区残疾人联合会</t>
  </si>
  <si>
    <t xml:space="preserve">    昆明市盘龙区残疾人联合会</t>
  </si>
  <si>
    <t xml:space="preserve">      重度残疾人生活和护理补贴发放工作专项资金</t>
  </si>
  <si>
    <t xml:space="preserve">补助低保家庭中的残疾人因残疾产生的额外生活支出≥2100人；
补助需要长期照护的一级重度残疾人因残疾产生的额外长期照护支出≥1400人；
补助需要长期照护的二级重度残疾人因残疾产生的额外长期照护支出≥2800人。
</t>
  </si>
  <si>
    <t>补助低保家庭中的残疾人因残疾产生的额外生活支出</t>
  </si>
  <si>
    <t>2100</t>
  </si>
  <si>
    <t>对困难残疾人护理补贴对象和重度残疾人生活补贴对象实行县（区）、乡镇（街道）两级残联档案管理，做到一人一档。</t>
  </si>
  <si>
    <t>补助需要长期照护的一级重度残疾人因残疾产生的额外长期照护支出</t>
  </si>
  <si>
    <t>足额安排落实困难残疾人生活补贴资金和重度残疾人护理补贴资金</t>
  </si>
  <si>
    <t>补助需要长期照护的二级重度残疾人因残疾产生的额外长期照护支出</t>
  </si>
  <si>
    <t xml:space="preserve">2800
</t>
  </si>
  <si>
    <t>让困难残疾人和重重度残疾人生存发展权益得到保障</t>
  </si>
  <si>
    <t>年度工作目标</t>
  </si>
  <si>
    <t>按月发放困难残疾人生活补贴和重度残疾人护理补贴</t>
  </si>
  <si>
    <t>2020年5月30日</t>
  </si>
  <si>
    <t>困难残疾人生活补贴</t>
  </si>
  <si>
    <t>50</t>
  </si>
  <si>
    <t>按照昆明市困难残疾人生活补贴标准及重度残疾人护理补贴标准给予补助</t>
  </si>
  <si>
    <t>一级残疾人重度护理补贴</t>
  </si>
  <si>
    <t>二级残疾人重度护理补贴</t>
  </si>
  <si>
    <t>549</t>
  </si>
  <si>
    <t>困难残疾人和重度残疾人提高生活质量</t>
  </si>
  <si>
    <t>发挥残疾人事业资金的使用效益，保障残疾人享有平参与社会生活的能力和权利，促进社会经济发展。</t>
  </si>
  <si>
    <t xml:space="preserve"> 残疾人“两补”工作对社会稳定的影响</t>
  </si>
  <si>
    <t>让残疾人切实感受到党的政策，有效控制社会不安定因素。</t>
  </si>
  <si>
    <t>残疾人“两补”工作对社会环境的影响</t>
  </si>
  <si>
    <t>维护社会环境和谐稳定</t>
  </si>
  <si>
    <t>残疾人“两补”工作的可持续性</t>
  </si>
  <si>
    <t>切实改善困难残疾人的生活状况和重度残疾人的护理状况，加快推进困难残疾人的小康进程，具有很强的持续性。</t>
  </si>
  <si>
    <t>残疾人服务工作的满意率。</t>
  </si>
  <si>
    <t xml:space="preserve">      残疾人教育就业和扶贫扶贫工作专项资金</t>
  </si>
  <si>
    <t xml:space="preserve">1.做好残疾人教育就业扶贫工作，完善残疾人教育体系，提高残疾人受教育水平，.健全残疾人学生助学保障机制，受提供教育帮扶人数≥160人；
2.做好残疾人职业技能培训工作，接受培训人数≥40人；
3.全面加强残疾人扶贫工作，通过节日慰问、社保缴费补助及临时生活医疗救助等方式，帮扶人数≥7000人次。
</t>
  </si>
  <si>
    <t>为辖区内三四级残疾人购买城乡居民医疗保险</t>
  </si>
  <si>
    <t>根据残疾人数据管理系统及实际参保情况，应保尽保</t>
  </si>
  <si>
    <t>为辖区内自愿参加居民社会养老保险的三四级残疾人提供缴费补助</t>
  </si>
  <si>
    <t>1800</t>
  </si>
  <si>
    <t>向辖区内驾驶机动三轮车、年审合格、处于70周岁以下的肢体残疾人发放燃油补贴</t>
  </si>
  <si>
    <t>依据2019机动三轮车年审情况</t>
  </si>
  <si>
    <t>为辖区内就业年龄段有职业技能培训需求的残疾人提供职业技能培训服务</t>
  </si>
  <si>
    <t>40</t>
  </si>
  <si>
    <t>依据昆明市量体裁衣服务管理系统需求调查</t>
  </si>
  <si>
    <t xml:space="preserve"> 为农村贫困残疾人危房改造户提供危房改造补助</t>
  </si>
  <si>
    <t>根据残疾人需求摸底及住建部门提供水源区危房改造对象名单确定</t>
  </si>
  <si>
    <t>为辖区内残疾学生和贫困残疾人子女提供教育帮扶</t>
  </si>
  <si>
    <t>160</t>
  </si>
  <si>
    <t>依据残疾人管理系统数据</t>
  </si>
  <si>
    <t>节日期间走访慰问辖区内贫困残疾人及残疾儿童</t>
  </si>
  <si>
    <t>3900</t>
  </si>
  <si>
    <t>为辖区内贫困残疾人提供临时生活、医疗救助</t>
  </si>
  <si>
    <t>8</t>
  </si>
  <si>
    <t>依据2018年度开展共作情况</t>
  </si>
  <si>
    <t>为辖区内疑似残疾人群提供上门鉴定服务</t>
  </si>
  <si>
    <t>根据残疾人需求摸底数据确定</t>
  </si>
  <si>
    <t>残疾人托养服务</t>
  </si>
  <si>
    <t>提供一次性创业补助</t>
  </si>
  <si>
    <t>持有盘龙户籍、盘龙残联核发的二代残疾人证，自主创业并连续经营半年以上</t>
  </si>
  <si>
    <t>提供残疾人持续经营补助</t>
  </si>
  <si>
    <t>持有盘龙户籍、盘龙残联核发的二代残疾人证，自主创业并连续经营一年以上</t>
  </si>
  <si>
    <t>教育帮扶</t>
  </si>
  <si>
    <t>1、持有第二代《中华人民共和国残疾人证》，残疾人本人户口属于盘龙区。
2、在各类学校接受义务教育和高中教育的残疾学生及贫困残疾人子女。
3、当年参加中考或高考，并被各类中、高等院校录取的残疾学生及贫困残疾人子女。
4、参加各类高等院校自考、函授学习，当年取得大、中专及以上学历毕业证的残疾学生及贫困残疾人子女。</t>
  </si>
  <si>
    <t>残疾人职业技能培训</t>
  </si>
  <si>
    <t>持有盘龙户籍、盘龙残联核发的二代残疾人证，处于就业年龄段且有培训需求的残疾人</t>
  </si>
  <si>
    <t>节日期间走访慰问残疾人</t>
  </si>
  <si>
    <t>1.春节、中秋国庆两节慰问对象为持有盘龙户籍、盘龙残联核发的二代残疾人证的低保人群以及易上访影响社会稳定的机动三轮车驾驶员。                             2.儿童节慰问对象为0-14周岁持有盘龙户籍、盘龙残联核发的二代残疾人证的残障儿童</t>
  </si>
  <si>
    <t>享受临时生活、医疗救助</t>
  </si>
  <si>
    <t>（一）救助对象
具有盘龙户籍且持有盘龙核发的第二代《中华人民共和国残疾证》的低保残疾人。
（二）救助范围
1.因患危重疾病或人身意外伤害住院治疗导致的特殊困难；
2.因交通事故或水灾、火灾、雷电、地震、泥石流等自然灾害或其它不可抗拒因素导致家庭特殊困难；
3.其它原因导致的特殊困难。</t>
  </si>
  <si>
    <t>残疾人机动三轮车燃油补贴</t>
  </si>
  <si>
    <t>补助条件：                                                                       1.持有盘龙户籍、盘龙残联核发的二代残疾人证；                                    2.年龄在70周岁以下；                                                        3.机动三轮车年检合格。                                                           4.持有机动三轮车驾驶证。</t>
  </si>
  <si>
    <t>残疾居民社会养老保险缴费补助</t>
  </si>
  <si>
    <t>缴费补助范围：持有盘龙户籍、盘龙残联核发的二代残疾人证、自愿参加居民社会养老保险的三四级残疾人。</t>
  </si>
  <si>
    <t>购买城乡居民医疗保险</t>
  </si>
  <si>
    <t>持有盘龙户籍、盘龙残联核发的二代残疾人证的三四级残疾人参加居民医疗保险不漏保，职工医保不在缴费补助范围。</t>
  </si>
  <si>
    <t>危房改造补助</t>
  </si>
  <si>
    <t>残疾人危房改造项目实施对象必须为具有我区正式户籍,并持有盘龙区残联核发的第二代《中华人民共和国残疾人证》的建档立卡、低保农村残疾人危房改造户。</t>
  </si>
  <si>
    <t>上门鉴定服务</t>
  </si>
  <si>
    <t>服务对象：                                                                    1.盘龙辖区内有常住户口。
2.常年卧床、行动不便、无法出行的人群。
3.交通偏地区有需要做肢体残疾评定的人群。</t>
  </si>
  <si>
    <t>1.2020年4月30日，收取创业补助申请材料；                             2.2020年6月30日前完成材料初审、实地查验工作并报市残联审核；             3.2020年10月30日前，市残联完成审批并通报审批结果；                           4.2020年11月30日前，市级补助资金下达后完成资金发放，资金发放完成7个工作日内完成民生资金系统录入，以入户、电话随访形式抽查补助资金领取情况。</t>
  </si>
  <si>
    <t>1.2020年9月30日前完成辖区内残疾人创业实体回访工作；                        2.2020年10月25日前完成持续经营补助申请材料申报、初审、复审及公示工作；                                                              3.2020年11月30日前完成资金发放工作，资金发放完成7个工作日内完成民生资金系统录入，以入户、电话随访形式抽查补助资金领取情况。</t>
  </si>
  <si>
    <t>1.2020年5月30日前完成义务教育、高中阶段残疾学生及贫困残疾人子女教育补助申请、审核、公示、资金发放工作，资金发放完成7个工作日内完成民生资金系统录入，以入户、电话随访形式抽查补助资金领取情况；                                                      2.2020年8月30日前完成在读大中专残疾学生及贫困残疾人子女教育补助申请、审核、公示、资金发放工作，资金发放以银行卡形式进行，资金发放完成7个工作日内完成民生资金系统录入，以入户、电话随访形式抽查补助资金领取情况；                                                                   3.2020年10月15日前完成新录取大中专残疾学生及贫困残疾人子女教育补助申请、审核、公示、资金发放工作，资金发放完成7个工作日内完成民生资金系统录入，以入户、电话随访形式抽查补助资金领取情况。</t>
  </si>
  <si>
    <t xml:space="preserve">1.2020年5月30日前完成残疾人机动车驾驶技能培训补助申请、审核、公示、资金发放工作。                                                           2.2020年5月30日前，公开招投标确定承接培训服务机构，签订培训合作协议，拨付培训项目启动资金30%。                                        3.2020年8月30日前完成职业技能培训，验收购买服务效果，完成70%项目经费拨付，培训结束后将培训人员情况录入就业管理系统，以入户、电话随访形式抽查补助资金领取培训情况；   </t>
  </si>
  <si>
    <t>1.2020年1月20日前完成春节慰问对象确定、资金核算及拨付工作，资金发放以银行卡形式进行，资金发放完成7个工作日内完成民生资金系统录入；                                    2.2020年5月20日前完成儿童节慰问对象确定、资金核算及拨付，资金发放以银行卡形式进行，工作资金发放完成7个工作日内完成民生资金系统录入；                                   3.2020年9月20日前完成中秋、国庆节慰问对象确定、资金核算及拨付工作，资金发放以银行卡形式进行，资金发放完成7个工作日内完成民生资金系统录入，以入户、电话随访形式抽查补助资金领取情况。</t>
  </si>
  <si>
    <t>“阳光家园计划”托养服务</t>
  </si>
  <si>
    <t>1.2020年8月30日前完成申请2020年度托养服务项目申请、审核、公示工作；2.2020年9月30前完成2020年度托养服务协议签订工作；                     3.2020年10月23日前完成申请2019年托养服务的173名残疾人服务30%补助资金拨付工作及2020年托养服务项目启动资金拨付（30%）；                  4.工作人员每月以入户、电话随访形式抽查服务情况。</t>
  </si>
  <si>
    <t>审计机构承接托养服务情况</t>
  </si>
  <si>
    <t>1.2020年4月30日前完成公开招投标确定审计机构并支付30%项目经费；           2.2020年9月30日前完成对托养服务机构的审计评估工作，并根据评估成果，支付70%项目经费。</t>
  </si>
  <si>
    <t>每月25日前完成补助申请、初审、复审、审批及公示工作，次月10日前完成资金拨付工作，资金发放以银行卡形式进行，并于发放完成后7个工作日内将发放情况录入民生资金管理系统，以入户、电话随访形式抽查补助资金领取情况。</t>
  </si>
  <si>
    <t>2020年8月30日前完成补助申请、审核、审批、公示及资金发放工作，资金发放以银行卡形式进行，发放完成后7个工作内将发放情况录入民生资金管理系统，以入户、电话随访形式抽查补助资金领取情况。</t>
  </si>
  <si>
    <t>2020年12月25日前完成所有三四级残疾居民社会养老保险核定、补助工作。</t>
  </si>
  <si>
    <t>2020年2月10日前完成所有三四级残疾人居民医疗保险核定补助工作，2020年6月30日前完成资金拨付工作。</t>
  </si>
  <si>
    <t>2020年6月30日前完成危房改造补助申请、审核、审批、公示及资金拨付工作，资金以银行卡形式发放，发放完成7个工作日内将发放情况录入民生资金管理系统，以入户、电话随访形式抽查补助资金领取情况。</t>
  </si>
  <si>
    <t>根据工作实施方案，每月及时受理服务申请，定期上门开展鉴定服务，按季度结算鉴定服务费用。</t>
  </si>
  <si>
    <t>燃油补贴</t>
  </si>
  <si>
    <t>260</t>
  </si>
  <si>
    <t>按照文件标准执行补助</t>
  </si>
  <si>
    <t xml:space="preserve"> 居民养老保险</t>
  </si>
  <si>
    <t>居民医疗保险</t>
  </si>
  <si>
    <t>250</t>
  </si>
  <si>
    <t>根据当年城乡居民医疗保险缴费标准支付</t>
  </si>
  <si>
    <t xml:space="preserve"> 危房改造补助</t>
  </si>
  <si>
    <t>10000</t>
  </si>
  <si>
    <t>上门鉴定</t>
  </si>
  <si>
    <t>城乡残疾人医疗救助资金</t>
  </si>
  <si>
    <t>根据《关于印发[昆明市盘龙区城乡医疗救助暂行办法]的通知》（盘政通[2017]163号）规定</t>
  </si>
  <si>
    <t>义务教育补助</t>
  </si>
  <si>
    <t>高中教育补助</t>
  </si>
  <si>
    <t>大中专补助</t>
  </si>
  <si>
    <t>2500</t>
  </si>
  <si>
    <t>节日走访慰问</t>
  </si>
  <si>
    <t>按照慰问方案拨付慰问资金</t>
  </si>
  <si>
    <t>临时生活、医疗救助</t>
  </si>
  <si>
    <t>5000</t>
  </si>
  <si>
    <t>403.01</t>
  </si>
  <si>
    <t>按年度实际工作开展情况</t>
  </si>
  <si>
    <t>残疾人就业扶贫工作对社会稳定的影响</t>
  </si>
  <si>
    <t>残疾人就业扶贫工作的开展可持续性</t>
  </si>
  <si>
    <t>做好残疾人教育就业扶贫工作，确保残疾人有受公平教育的权利、有就业能力和就业愿望的残疾人实现充分稳定就业，加快推进困难残疾人的小康进程，具有很强的持续性。</t>
  </si>
  <si>
    <t xml:space="preserve"> 自主创业残疾人满意度</t>
  </si>
  <si>
    <t xml:space="preserve"> 享受教育补助的残疾学生及贫困残疾人子女满意</t>
  </si>
  <si>
    <t>节日走访慰问对象满意度</t>
  </si>
  <si>
    <t>职业技能培训对象满意度</t>
  </si>
  <si>
    <t>托养服务对象及家属满意度</t>
  </si>
  <si>
    <t>社会保险补助对象满意度</t>
  </si>
  <si>
    <t>上门鉴定服务对象满意度</t>
  </si>
  <si>
    <t>危房改造补助对象满意度</t>
  </si>
  <si>
    <t>临时救助对象满意度</t>
  </si>
  <si>
    <t>燃油补贴对象满意度</t>
  </si>
  <si>
    <t xml:space="preserve">  昆明市盘龙区医疗保障局</t>
  </si>
  <si>
    <t xml:space="preserve">    昆明市盘龙区医疗保障局</t>
  </si>
  <si>
    <t xml:space="preserve">      城市医疗救助专项资金</t>
  </si>
  <si>
    <t>健全完善社会救助保障体系，规范盘龙区医疗救助制度，保障困难群体基本医疗权益</t>
  </si>
  <si>
    <t>救助完成数量情况</t>
  </si>
  <si>
    <t>2020年度完成符合条件的医疗救助申报90%</t>
  </si>
  <si>
    <t>根据历年工作开展情况</t>
  </si>
  <si>
    <t>项目实施完成工作的质量保障</t>
  </si>
  <si>
    <t>确保辖区内符合条件的困难群众申报的医疗救助均能按照规定得到相关权益的保障。</t>
  </si>
  <si>
    <t>昆明市盘龙区人民政府办公室关于印发《昆明市盘龙区医疗救助实施细则（试行）》的通知</t>
  </si>
  <si>
    <t>项目实施时间计划安排</t>
  </si>
  <si>
    <t>在2020年1-12月申报的按照规定是及时完成工作</t>
  </si>
  <si>
    <t>本年度内完成拨付</t>
  </si>
  <si>
    <t>2020年相关工作经费支出</t>
  </si>
  <si>
    <t>11800000元</t>
  </si>
  <si>
    <t>11800000</t>
  </si>
  <si>
    <t>项目实施对辖区经济发展的影响</t>
  </si>
  <si>
    <t>通过项目实施伟提供医疗保障，减轻参保人医疗负担，间接促进辖区经济发展</t>
  </si>
  <si>
    <t>项目实施取得的社会效益情况</t>
  </si>
  <si>
    <t>通过项目的实施，确保辖区内社会稳定、和谐发展</t>
  </si>
  <si>
    <t>项目实施的可持续效益</t>
  </si>
  <si>
    <t>通过项目的实施，对辖区健康发展具有持续性积极促进作用</t>
  </si>
  <si>
    <t>服务对象满意度</t>
  </si>
  <si>
    <t>收益对象满意度达到80%以上</t>
  </si>
  <si>
    <t>依照我局其他项目的服务对象满意度</t>
  </si>
  <si>
    <t xml:space="preserve">    昆明市盘龙区医疗保险管理局</t>
  </si>
  <si>
    <t xml:space="preserve">      城乡居民基本医疗保险区级财政补助资金</t>
  </si>
  <si>
    <t>完成盘龙区2019年度至少29.6万人城乡居民基本医疗保险财政补助配套工作，确保城乡居民基本医疗保险参保人的医疗待遇，提供医疗保障，减轻参保人医疗负担</t>
  </si>
  <si>
    <t>项目完成数量</t>
  </si>
  <si>
    <t>2020年度，项目实施完成29.6万参保人参保任务</t>
  </si>
  <si>
    <t>市级下达给我区的参保任务数为29.6万人</t>
  </si>
  <si>
    <t>项目实施完成确保的质量</t>
  </si>
  <si>
    <t>确保盘龙区2020年约29.6万人城乡居民基本医疗保险参保人待遇达到相关文件要求</t>
  </si>
  <si>
    <t>2019年该项目9月已完成</t>
  </si>
  <si>
    <t>项目完成时间计划安排</t>
  </si>
  <si>
    <t>2020年1-12月完成项目的实施，2020年12月20日前全部完成</t>
  </si>
  <si>
    <t>31320000元</t>
  </si>
  <si>
    <t>结合2019年区级财政补助配套情况，鉴于2019年区级财政配套资金比2018年人均上浮15元的情况，2020年区级配套暂按115元/人测算，同时根据市级下达给我区的参保任务数为29.6万人，预计2020年区级财政补助配套约需要资金31320000万元。</t>
  </si>
  <si>
    <t xml:space="preserve"> 项目实施对辖区产生的经济效益</t>
  </si>
  <si>
    <t>通过本项目的实施，提供医疗保障，减轻参保人医疗负担，确保辖区经济的发展</t>
  </si>
  <si>
    <t>昆明市城镇居民基本医疗保险实施办法</t>
  </si>
  <si>
    <t xml:space="preserve">  项目实施对辖区产生的社会效益</t>
  </si>
  <si>
    <t>通过项目的实施，确保辖区居民 医保的完成，进而有利于维护社会稳定、和谐发展</t>
  </si>
  <si>
    <t xml:space="preserve">  项目实施对辖区可持续的影响</t>
  </si>
  <si>
    <t>项目的实施有利于保护辖区居民的医疗保障，对辖区经济发展、社会和谐具有可持续影响</t>
  </si>
  <si>
    <t>项目的实施，确保受益对象满意度达到80%</t>
  </si>
  <si>
    <t>2019年服务对象满意度达到80%</t>
  </si>
  <si>
    <t xml:space="preserve">      公医专项资金</t>
  </si>
  <si>
    <t>2020年将按照相关规定对符合规定的费用进行足额报销,保障全区离休干部及民政优抚人员享受到国家给予的特殊医疗待遇</t>
  </si>
  <si>
    <t>项目实施完成是数量</t>
  </si>
  <si>
    <t>确保辖区内约100人离休干部及民政优抚人员的公医金保障</t>
  </si>
  <si>
    <t>根据2019年每月资金使用情况测算，每月支出均按时拨付。</t>
  </si>
  <si>
    <t>项目实施完成的质量指标情况</t>
  </si>
  <si>
    <t>项目实施使辖区内符合要求的离休干部及民政优抚人员的相关待遇得到100%保障</t>
  </si>
  <si>
    <t>2020年1-12月完成项目的实施，12月20日前全部完成</t>
  </si>
  <si>
    <t>5000000元</t>
  </si>
  <si>
    <t>根据2019年每月资金使用情况测算并考虑项目节支的情况，建议2020年预算资金为500万元。</t>
  </si>
  <si>
    <t xml:space="preserve"> 通过本项目的实施，提供医疗保障，减轻参保人医疗负担，确保辖区经济的发展
</t>
  </si>
  <si>
    <t>提供医疗保障，减轻参保人医疗负担</t>
  </si>
  <si>
    <t xml:space="preserve">  项目实施对辖区产生的社会效益
</t>
  </si>
  <si>
    <t xml:space="preserve">通过项目的实施，确保辖区居民 医保的完成，进而有利于维护社会稳定、和谐发展
</t>
  </si>
  <si>
    <t xml:space="preserve">维护社会稳定、和谐发展
</t>
  </si>
  <si>
    <t xml:space="preserve">  项目实施对辖区可持续的影响
</t>
  </si>
  <si>
    <t xml:space="preserve">项目的实施有利于保护水源区居民的医疗保障，对辖区经济发展、社会和谐具有可持续影响
</t>
  </si>
  <si>
    <t xml:space="preserve">受益对象满意度
</t>
  </si>
  <si>
    <t xml:space="preserve">项目的实施，确保受益对象满意度达到80%
</t>
  </si>
  <si>
    <t>提升服务对象满意度</t>
  </si>
  <si>
    <t xml:space="preserve">      水源区居民基本医保个人缴费财政补助资金</t>
  </si>
  <si>
    <t xml:space="preserve">1、(15-31次政府常务会通过)2020年享受补贴人数按58000人*250元/人*20%=290万元
2、松华坝水库搬迁移民3200人*250元/人=80万元。
3、建档立卡人员3158人*250元/人＝78.95万元
将上述人员的基本医疗保险个人缴费财政补助资金落实到位，确保参保人的待遇享受。
</t>
  </si>
  <si>
    <t>2020年享受补贴人数</t>
  </si>
  <si>
    <t>58000人</t>
  </si>
  <si>
    <t>2014年盘龙区政府第31次人民政府常务会议纪要</t>
  </si>
  <si>
    <t>松华坝水库搬迁移民</t>
  </si>
  <si>
    <t>3200人</t>
  </si>
  <si>
    <t>建档立卡人员</t>
  </si>
  <si>
    <t xml:space="preserve">
3158人</t>
  </si>
  <si>
    <t>确保符合条件的申报人员权益得以保障</t>
  </si>
  <si>
    <t>符合要求的水源区居民医保个人缴费财政补助权得以保障</t>
  </si>
  <si>
    <t>2020年1-12月完成项目的实施</t>
  </si>
  <si>
    <t>历年情况表明均能在12月前完成</t>
  </si>
  <si>
    <t>4500000元</t>
  </si>
  <si>
    <t>1、2020年享受补贴人数按58000人*250元/人*20%=290万元
2、松华坝水库搬迁移民3200人*250元/人=80万元。
3、建档立卡人员3158人*250元/人＝78.95万元</t>
  </si>
  <si>
    <t>58000人*250元/人*20%=290万元</t>
  </si>
  <si>
    <t>松华坝水库搬迁移民补助经费</t>
  </si>
  <si>
    <t>3200人*250元/人=80万元。</t>
  </si>
  <si>
    <t>建档立卡人员补助经费</t>
  </si>
  <si>
    <t>3158人*250元/人＝78.95万元</t>
  </si>
  <si>
    <t xml:space="preserve"> 　 通过本项目的实施，提供医疗保障，减轻参保人医疗负担，确保水源区经济的发展
</t>
  </si>
  <si>
    <t xml:space="preserve">通过项目的实施，确保水源区居民 医保的完成，进而有利于维护社会稳定、和谐发展
</t>
  </si>
  <si>
    <t xml:space="preserve">  昆明市盘龙区自然资源局</t>
  </si>
  <si>
    <t xml:space="preserve">    昆明市盘龙区自然资源局</t>
  </si>
  <si>
    <t xml:space="preserve">      盘龙区不动产登记专项经费</t>
  </si>
  <si>
    <t>受理盘龙区和主城四区“同城通办”各类不动产登记业务3.5万件以上，发放不动产权证书、不动产权证明3万件以上；办理国有建设用地使用权首次登记，办理国有建设用地使用权抵押登记，办理国有建设用地使用权变更登记，办理国有建设用地使用权抵押注销登记。实现区级税收收入约15000万元；信访维稳能力得到较大提升，办理各类信访件，接待群众来访，处理网上信访（含12345市长热线），答复群众达到100%满意。</t>
  </si>
  <si>
    <t>完成不动产登记宗数</t>
  </si>
  <si>
    <t>35000</t>
  </si>
  <si>
    <t>数据统计</t>
  </si>
  <si>
    <t>不动产登记办结率</t>
  </si>
  <si>
    <t>项目实施方案及实施情况</t>
  </si>
  <si>
    <t>确保完成2019年度不动产登记工作</t>
  </si>
  <si>
    <t>12月31日</t>
  </si>
  <si>
    <t>不动产登记经费支出时间</t>
  </si>
  <si>
    <t>上一年度预算执行情况</t>
  </si>
  <si>
    <t>严格控制在年度预算内</t>
  </si>
  <si>
    <t>653.0016</t>
  </si>
  <si>
    <t xml:space="preserve">1.办公楼租金97.1016万元    2.物业管理服务15万元                   3.办公经费22.5万元     4.人员工资518.4万         </t>
  </si>
  <si>
    <t>盘龙区不动产登记各项工作有序开展，保障群众的合法利益，为盘龙区经济建设提供有力保障</t>
  </si>
  <si>
    <t>效果明显</t>
  </si>
  <si>
    <t>综合评判</t>
  </si>
  <si>
    <t>通过开展盘龙区不动产登记工作，切实保障盘龙区人民群众的合法利益，增强了人民群众的安全感幸福感，为盘龙区税收、生态环境建设和生态文明建设奠定了基础</t>
  </si>
  <si>
    <t>效果显著</t>
  </si>
  <si>
    <t>提升登记服务质量，提升群众满意度</t>
  </si>
  <si>
    <t xml:space="preserve">      行政运行服务保障专项经费</t>
  </si>
  <si>
    <t xml:space="preserve">1.聘请法律顾问组建分局法律顾问室并派驻相关律师进行法律咨询及提供相应的法律依据，协助处理相关信访及上访等事宜，对行政过程中对外发布的有关文件（涉及国家秘密的除外）和拟订的合同及其他书面材料，提供补充、修改意见，对重大活动和决策提供法律依据和法律信息，促进分局依法行政水平得到提高、执法人员法制观念进一步加强、有序处理信访和信息公开等事项、依法保障我分局合法权益
2.加强行政运行服务保障工作，逐步改善办公条件和工作环境，建设科学化、规范化、标准化的新型行政机关。为行政办公提供办公场所及网络租用、系统维护、物管服务、食堂管理等后勤保障；                                                                     3.聘用专业技术人员对取得的外业测绘数据开展数据统计、图件制作等工作，建立并保管国土各类数据库等。       </t>
  </si>
  <si>
    <t>聘请专业技术人员</t>
  </si>
  <si>
    <t>统计数据</t>
  </si>
  <si>
    <t>聘请法律顾问单位</t>
  </si>
  <si>
    <t>聘请法律顾问完成率</t>
  </si>
  <si>
    <t>聘请专业技术人员工资发放及时率</t>
  </si>
  <si>
    <t>运行服务保障专项经费资金支付时间</t>
  </si>
  <si>
    <t>控制在年度预算内</t>
  </si>
  <si>
    <t>514.4106</t>
  </si>
  <si>
    <t xml:space="preserve">1.办公楼租金126.91万；2.法律顾问25万；3.移动办公平台及政务系统、会议系统维护费23.0506万；                           4.食堂维护管理费80万；10.物业管理及绿化费79.45万                                                             5.专业技术辅助人员经费180万                </t>
  </si>
  <si>
    <t>通过开展盘龙区自然资源管理的各项工作，切实保障盘龙区人民群众的合法利益，从组织、人员配备、资金支持、制度建设、技术服务等对盘龙区自然资源管理工作的长期、可持续运行起到了保障作用</t>
  </si>
  <si>
    <t>提高自然资源管理质量，提升群众满意度</t>
  </si>
  <si>
    <t xml:space="preserve">  昆明市盘龙区农业农村局</t>
  </si>
  <si>
    <t xml:space="preserve">    昆明市盘龙区农业农村局</t>
  </si>
  <si>
    <t xml:space="preserve">      乡村振兴项目含一事一议经费</t>
  </si>
  <si>
    <t xml:space="preserve">建设完成3个乡村振兴综合示范村。拨付2017年、2018年美丽宜居乡村尾款及2019年乡村振兴示范村进度款。
</t>
  </si>
  <si>
    <t>建设乡村振兴示范村项目及支付美丽乡村进度款数</t>
  </si>
  <si>
    <t>16</t>
  </si>
  <si>
    <t>《2017年昆明市盘龙区美丽宜居乡村省级重点建设村实施方案.》《盘龙区2017年区级美丽宜居乡村示范村建设实施方案》《盘龙区2018年区级美丽宜居乡村示范村建设实施方案》《盘龙区2019乡村振兴示范村项目（农村基础设施及配套设施建设）实施方案》</t>
  </si>
  <si>
    <t>按照《2017年昆明市盘龙区美丽宜居乡村省级重点建设村实施方案.》《盘龙区2017年区级美丽宜居乡村示范村建设实施方案》《盘龙区2018年区级美丽宜居乡村示范村建设实施方案》《盘龙区2019乡村振兴示范村项目（农村基础设施及配套设施建设）实施方案》，支付项目进度款及尾款。制定2020年乡村振兴示范村实施方案，确保项目有序进行，有专人负责，专人管理。</t>
  </si>
  <si>
    <t>乡村振兴示范村项目验收合格率</t>
  </si>
  <si>
    <t>2020年完成乡村振兴示范村项目实施</t>
  </si>
  <si>
    <t>完成2017年、2018年、2019年项目尾款、进度款支付</t>
  </si>
  <si>
    <t>启动2020年实施3个乡村振兴示范村约200万</t>
  </si>
  <si>
    <t xml:space="preserve">完成2017年、2018年、2019年项目尾款、进度款支付 </t>
  </si>
  <si>
    <t>按照《2017年昆明市盘龙区美丽宜居乡村省级重点建设村实施方案.》《盘龙区2017年区级美丽宜居乡村示范村建设实施方案》《盘龙区2018年区级美丽宜居乡村示范村建设实施方案》《盘龙区2019乡村振兴示范村项目（农村基础设施及配套设施建设）实施方案》，支付项目进度款及尾款。制定2020年乡村振兴示范村实施方案，确保项目有序进行，有专人负责，</t>
  </si>
  <si>
    <t>项目为非盈利性质，不产生直接经济效益，通过提高项目村居民生产生活水平，推动劳动力就地就近实现就业，增加农民经营性和工资性收入</t>
  </si>
  <si>
    <t>持续降低农村生产生活费用</t>
  </si>
  <si>
    <t>通过育强村富民产业、提升村镇人居环境、建设和谐有序文明乡村、构筑现代乡村治理体系等提高项目村居民生活质量</t>
  </si>
  <si>
    <t>逐步扩大</t>
  </si>
  <si>
    <t>通过修建村内道路、排水沟渠等减少农村污水乱排乱放现象，避免土路扬尘污染、降低水源区生活污水污染</t>
  </si>
  <si>
    <t>持续降低水源区生活污水污染</t>
  </si>
  <si>
    <t>持续惠及项目村居民生产生活，改善项目村基础设施情况，确保项目村居民安居乐业，有利于后续惠民工程落地实施</t>
  </si>
  <si>
    <t>持续增加后续惠民工程落地</t>
  </si>
  <si>
    <t>村民满意度</t>
  </si>
  <si>
    <t xml:space="preserve">      森林防火护卫人员经费</t>
  </si>
  <si>
    <t>护林员工资发放，强化护林防火工作，保障森林资源安全，做好进入林区人员的登记和监控及收缴火种工作，发现火情及时报告
森林护卫队人员工资发放，有效及时处置森林火灾，应急抢险任务</t>
  </si>
  <si>
    <t>长期护林员</t>
  </si>
  <si>
    <t>489</t>
  </si>
  <si>
    <t>常务会纪要2017【16-2】</t>
  </si>
  <si>
    <t>水保护林员</t>
  </si>
  <si>
    <t>300</t>
  </si>
  <si>
    <t>临时护林员</t>
  </si>
  <si>
    <t>654</t>
  </si>
  <si>
    <t>生态管护员</t>
  </si>
  <si>
    <t>152</t>
  </si>
  <si>
    <t>瞭望台看守员</t>
  </si>
  <si>
    <t>36</t>
  </si>
  <si>
    <t>一岗双责护林员</t>
  </si>
  <si>
    <t>森林护卫大队队员</t>
  </si>
  <si>
    <t>按目标责任书、管理办法进行考核</t>
  </si>
  <si>
    <t>护林员管理办法</t>
  </si>
  <si>
    <t>全年性森林火灾预防</t>
  </si>
  <si>
    <t>在预算范围内使用经费</t>
  </si>
  <si>
    <t>18955520</t>
  </si>
  <si>
    <t>每人每月1200元</t>
  </si>
  <si>
    <t>每人每月1000元</t>
  </si>
  <si>
    <t>每人每月1180元</t>
  </si>
  <si>
    <t>每人每月1500元</t>
  </si>
  <si>
    <t>每人每月300元</t>
  </si>
  <si>
    <t>每人每月3542元</t>
  </si>
  <si>
    <t>增加护林员经济收入，增加护林员幸福指数</t>
  </si>
  <si>
    <t>有效及时处置森林火灾，应急抢险任务</t>
  </si>
  <si>
    <t>有效处置</t>
  </si>
  <si>
    <t>持续防范森林火灾，减少森林火灾发生</t>
  </si>
  <si>
    <t>持续防范</t>
  </si>
  <si>
    <t>目标责任状</t>
  </si>
  <si>
    <t>护林员满意度</t>
  </si>
  <si>
    <t xml:space="preserve">      机场高速两侧冻害桉树改造绿化租地专项资金</t>
  </si>
  <si>
    <t xml:space="preserve">2017年我区开展了机场高速路（盘龙段）两侧冻害桉树改造绿化工作，地点在青云街道办事处。项目按照2017年3月31日区政府16-2次常务会议纪要要求，采用租地方式实施，每亩每年租金6000元，租用10年。按照测绘公司测绘，青云街道办事处对项目涉及的2号地块154.95亩、4号地块155.16亩、5亩地块37.23亩、6号地块166.44亩、7号地块110.28亩、8号地块71.02亩、9号地块29.90亩进行了租用，合计租地724.98亩，每年租地资金434.988万元。   
</t>
  </si>
  <si>
    <t>租地面积</t>
  </si>
  <si>
    <t>724.98</t>
  </si>
  <si>
    <t>区政府常务会议纪要16-29，盘农林联〔2018〕2号</t>
  </si>
  <si>
    <t>严格按照每亩每年租金6000元，租地面积724.98亩拨付、兑付资金，做好资金管理。</t>
  </si>
  <si>
    <t>租金兑付率</t>
  </si>
  <si>
    <t>租金于每年6月前拨付至街道</t>
  </si>
  <si>
    <t>每年6月</t>
  </si>
  <si>
    <t>租金于每年6月前拨付至街道，街道收到租金后于15日内兑付给出租土地农户</t>
  </si>
  <si>
    <t>租金到位后，按要求办理资金拨付程序，于6月前拨付至街道，督促街道于收到租金15日内兑付给出租土地农户</t>
  </si>
  <si>
    <t>街道收到租金后于15日内兑付给出租土地农户</t>
  </si>
  <si>
    <t>收到15日内</t>
  </si>
  <si>
    <t>完成租金拨付共计</t>
  </si>
  <si>
    <t>434.988</t>
  </si>
  <si>
    <t>724.98亩，每亩每年6000元</t>
  </si>
  <si>
    <t>每亩每年</t>
  </si>
  <si>
    <t>6000</t>
  </si>
  <si>
    <t>绿化美化环境</t>
  </si>
  <si>
    <t>优</t>
  </si>
  <si>
    <t>持续绿化美化环境</t>
  </si>
  <si>
    <t>改善盘龙区生态环境</t>
  </si>
  <si>
    <t>有效</t>
  </si>
  <si>
    <t>持续改善盘龙区生态环境</t>
  </si>
  <si>
    <t>减少水土流失</t>
  </si>
  <si>
    <t>持续减少盘龙区水土流失</t>
  </si>
  <si>
    <t>农户满意度</t>
  </si>
  <si>
    <t>农户满意度80%以上</t>
  </si>
  <si>
    <t>重点工作</t>
  </si>
  <si>
    <t>2020年工作重点及工作情况</t>
  </si>
  <si>
    <t>转移支付</t>
  </si>
  <si>
    <t>盘龙区实行乡财县管，按照区与乡（镇）财政管理体制，乡（镇）按照县级部门预算管理，故转移支付情况无。</t>
  </si>
  <si>
    <t>举借债务</t>
  </si>
  <si>
    <t>2020年，盘龙区政府性债务余额为11318万元，其中：外债转贷2.6万元，政府置换债券11316万元。区人大常委会核定我区债务限额23100万元。目前债务余额严格控制在核定的债务限额以内。</t>
  </si>
  <si>
    <t>预算绩效</t>
  </si>
  <si>
    <t>2020年，盘龙区将继续全面落实《中共中央 国务院关于全面实施预算绩效管理的意见》精神，加快构建全方位、全过程、全覆盖的预算绩效管理体系，积极拓展重点绩效评价范围，有序开展部门预算项目绩效目标事前评估，稳步推进财政资金执行绩效监控及绩效自评，不断提升部门绩效工作质量和管理水平，为进一步深化预算管理改革，构建适应现代治理要求的财政管理制度奠定坚实基础。</t>
  </si>
</sst>
</file>

<file path=xl/styles.xml><?xml version="1.0" encoding="utf-8"?>
<styleSheet xmlns="http://schemas.openxmlformats.org/spreadsheetml/2006/main" xmlns:mc="http://schemas.openxmlformats.org/markup-compatibility/2006" xmlns:xr9="http://schemas.microsoft.com/office/spreadsheetml/2016/revision9" mc:Ignorable="xr9">
  <numFmts count="3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 #,##0_-;_-&quot;$&quot;\ * #,##0\-;_-&quot;$&quot;\ * &quot;-&quot;_-;_-@_-"/>
    <numFmt numFmtId="178" formatCode="&quot;$&quot;\ #,##0.00_-;[Red]&quot;$&quot;\ #,##0.00\-"/>
    <numFmt numFmtId="179" formatCode="_(&quot;$&quot;* #,##0.00_);_(&quot;$&quot;* \(#,##0.00\);_(&quot;$&quot;* &quot;-&quot;??_);_(@_)"/>
    <numFmt numFmtId="180" formatCode="#,##0;\(#,##0\)"/>
    <numFmt numFmtId="181" formatCode="&quot;$&quot;#,##0.00_);[Red]\(&quot;$&quot;#,##0.00\)"/>
    <numFmt numFmtId="182" formatCode="_-* #,##0_-;\-* #,##0_-;_-* &quot;-&quot;_-;_-@_-"/>
    <numFmt numFmtId="183" formatCode="_-* #,##0.00_-;\-* #,##0.00_-;_-* &quot;-&quot;??_-;_-@_-"/>
    <numFmt numFmtId="184" formatCode="_-&quot;$&quot;\ * #,##0.00_-;_-&quot;$&quot;\ * #,##0.00\-;_-&quot;$&quot;\ * &quot;-&quot;??_-;_-@_-"/>
    <numFmt numFmtId="185" formatCode="\$#,##0.00;\(\$#,##0.00\)"/>
    <numFmt numFmtId="186" formatCode="\$#,##0;\(\$#,##0\)"/>
    <numFmt numFmtId="187" formatCode="#,##0.0_);\(#,##0.0\)"/>
    <numFmt numFmtId="188" formatCode="&quot;$&quot;#,##0_);[Red]\(&quot;$&quot;#,##0\)"/>
    <numFmt numFmtId="189" formatCode="&quot;$&quot;\ #,##0_-;[Red]&quot;$&quot;\ #,##0\-"/>
    <numFmt numFmtId="190" formatCode="#\ ??/??"/>
    <numFmt numFmtId="191" formatCode="_(&quot;$&quot;* #,##0_);_(&quot;$&quot;* \(#,##0\);_(&quot;$&quot;* &quot;-&quot;_);_(@_)"/>
    <numFmt numFmtId="192" formatCode="_(* #,##0.00_);_(* \(#,##0.00\);_(* &quot;-&quot;??_);_(@_)"/>
    <numFmt numFmtId="193" formatCode="_(* #,##0_);_(* \(#,##0\);_(* &quot;-&quot;_);_(@_)"/>
    <numFmt numFmtId="194" formatCode="#,##0.000000"/>
    <numFmt numFmtId="195" formatCode="#,##0.0000"/>
    <numFmt numFmtId="196" formatCode="0\.0,&quot;0&quot;"/>
    <numFmt numFmtId="197" formatCode="0.0"/>
    <numFmt numFmtId="198" formatCode="#,##0_ ;[Red]\-#,##0\ "/>
    <numFmt numFmtId="199" formatCode="#,##0_ "/>
    <numFmt numFmtId="200" formatCode="0.0%"/>
    <numFmt numFmtId="201" formatCode="#,##0.00_);[Red]\(#,##0.00\)"/>
    <numFmt numFmtId="202" formatCode="_ * #,##0_ ;_ * \-#,##0_ ;_ * &quot;-&quot;??_ ;_ @_ "/>
    <numFmt numFmtId="203" formatCode="0.0000_ "/>
    <numFmt numFmtId="204" formatCode="0_ "/>
    <numFmt numFmtId="205" formatCode="0.00_ "/>
  </numFmts>
  <fonts count="118">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12"/>
      <name val="宋体"/>
      <charset val="134"/>
    </font>
    <font>
      <sz val="10"/>
      <name val="宋体"/>
      <charset val="134"/>
    </font>
    <font>
      <sz val="10"/>
      <color indexed="8"/>
      <name val="宋体"/>
      <charset val="134"/>
    </font>
    <font>
      <sz val="20"/>
      <color indexed="8"/>
      <name val="方正小标宋简体"/>
      <charset val="134"/>
    </font>
    <font>
      <b/>
      <sz val="14"/>
      <color indexed="8"/>
      <name val="宋体"/>
      <charset val="134"/>
    </font>
    <font>
      <sz val="14"/>
      <color indexed="8"/>
      <name val="宋体"/>
      <charset val="134"/>
    </font>
    <font>
      <sz val="9"/>
      <color rgb="FF000000"/>
      <name val="宋体"/>
      <charset val="134"/>
    </font>
    <font>
      <sz val="9"/>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name val="宋体"/>
      <charset val="134"/>
    </font>
    <font>
      <sz val="12"/>
      <color indexed="8"/>
      <name val="宋体"/>
      <charset val="134"/>
    </font>
    <font>
      <b/>
      <sz val="14"/>
      <name val="宋体"/>
      <charset val="134"/>
    </font>
    <font>
      <sz val="14"/>
      <name val="MS Serif"/>
      <charset val="134"/>
    </font>
    <font>
      <sz val="14"/>
      <name val="Times New Roman"/>
      <charset val="134"/>
    </font>
    <font>
      <sz val="14"/>
      <name val="宋体"/>
      <charset val="134"/>
      <scheme val="minor"/>
    </font>
    <font>
      <sz val="14"/>
      <color theme="1"/>
      <name val="宋体"/>
      <charset val="134"/>
      <scheme val="minor"/>
    </font>
    <font>
      <sz val="20"/>
      <color rgb="FF000000"/>
      <name val="方正小标宋简体"/>
      <charset val="134"/>
    </font>
    <font>
      <b/>
      <sz val="12"/>
      <name val="宋体"/>
      <charset val="134"/>
    </font>
    <font>
      <sz val="10"/>
      <name val="宋体"/>
      <charset val="134"/>
      <scheme val="minor"/>
    </font>
    <font>
      <sz val="20"/>
      <color indexed="8"/>
      <name val="宋体"/>
      <charset val="134"/>
    </font>
    <font>
      <sz val="11"/>
      <name val="宋体"/>
      <charset val="134"/>
    </font>
    <font>
      <sz val="14"/>
      <color indexed="9"/>
      <name val="宋体"/>
      <charset val="134"/>
    </font>
    <font>
      <sz val="20"/>
      <color theme="1"/>
      <name val="方正小标宋简体"/>
      <charset val="134"/>
    </font>
    <font>
      <sz val="20"/>
      <color theme="1"/>
      <name val="方正小标宋_GBK"/>
      <charset val="134"/>
    </font>
    <font>
      <sz val="12"/>
      <color theme="1"/>
      <name val="宋体"/>
      <charset val="134"/>
      <scheme val="minor"/>
    </font>
    <font>
      <b/>
      <sz val="14"/>
      <color theme="1"/>
      <name val="宋体"/>
      <charset val="134"/>
    </font>
    <font>
      <sz val="14"/>
      <name val="Arial"/>
      <charset val="134"/>
    </font>
    <font>
      <sz val="16"/>
      <name val="黑体"/>
      <charset val="134"/>
    </font>
    <font>
      <sz val="16"/>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134"/>
    </font>
    <font>
      <sz val="10"/>
      <name val="楷体"/>
      <charset val="134"/>
    </font>
    <font>
      <sz val="11"/>
      <color indexed="9"/>
      <name val="宋体"/>
      <charset val="134"/>
    </font>
    <font>
      <sz val="12"/>
      <color indexed="9"/>
      <name val="宋体"/>
      <charset val="134"/>
    </font>
    <font>
      <b/>
      <sz val="11"/>
      <color indexed="8"/>
      <name val="宋体"/>
      <charset val="134"/>
    </font>
    <font>
      <sz val="8"/>
      <name val="Times New Roman"/>
      <charset val="134"/>
    </font>
    <font>
      <sz val="11"/>
      <color indexed="17"/>
      <name val="宋体"/>
      <charset val="134"/>
    </font>
    <font>
      <sz val="10"/>
      <name val="Arial"/>
      <charset val="134"/>
    </font>
    <font>
      <sz val="8"/>
      <name val="Arial"/>
      <charset val="134"/>
    </font>
    <font>
      <sz val="12"/>
      <color indexed="16"/>
      <name val="宋体"/>
      <charset val="134"/>
    </font>
    <font>
      <sz val="12"/>
      <name val="Times New Roman"/>
      <charset val="134"/>
    </font>
    <font>
      <b/>
      <sz val="15"/>
      <color indexed="56"/>
      <name val="宋体"/>
      <charset val="134"/>
    </font>
    <font>
      <sz val="11"/>
      <color indexed="20"/>
      <name val="宋体"/>
      <charset val="134"/>
    </font>
    <font>
      <b/>
      <sz val="10"/>
      <name val="MS Sans Serif"/>
      <charset val="134"/>
    </font>
    <font>
      <sz val="12"/>
      <color indexed="17"/>
      <name val="宋体"/>
      <charset val="134"/>
    </font>
    <font>
      <sz val="10"/>
      <name val="Helv"/>
      <charset val="134"/>
    </font>
    <font>
      <u/>
      <sz val="12"/>
      <color indexed="12"/>
      <name val="宋体"/>
      <charset val="134"/>
    </font>
    <font>
      <b/>
      <sz val="13"/>
      <color indexed="56"/>
      <name val="宋体"/>
      <charset val="134"/>
    </font>
    <font>
      <sz val="10"/>
      <name val="仿宋_GB2312"/>
      <charset val="134"/>
    </font>
    <font>
      <sz val="11"/>
      <color indexed="60"/>
      <name val="宋体"/>
      <charset val="134"/>
    </font>
    <font>
      <b/>
      <sz val="11"/>
      <color indexed="63"/>
      <name val="宋体"/>
      <charset val="134"/>
    </font>
    <font>
      <b/>
      <sz val="11"/>
      <color indexed="56"/>
      <name val="宋体"/>
      <charset val="134"/>
    </font>
    <font>
      <b/>
      <sz val="12"/>
      <name val="Arial"/>
      <charset val="134"/>
    </font>
    <font>
      <b/>
      <sz val="18"/>
      <color indexed="56"/>
      <name val="宋体"/>
      <charset val="134"/>
    </font>
    <font>
      <sz val="10"/>
      <name val="MS Sans Serif"/>
      <charset val="134"/>
    </font>
    <font>
      <b/>
      <sz val="10"/>
      <name val="Tms Rmn"/>
      <charset val="134"/>
    </font>
    <font>
      <sz val="11"/>
      <color indexed="62"/>
      <name val="宋体"/>
      <charset val="134"/>
    </font>
    <font>
      <sz val="10"/>
      <name val="Times New Roman"/>
      <charset val="134"/>
    </font>
    <font>
      <b/>
      <sz val="12"/>
      <color indexed="8"/>
      <name val="宋体"/>
      <charset val="134"/>
    </font>
    <font>
      <b/>
      <sz val="15"/>
      <color indexed="54"/>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sz val="9"/>
      <name val="微软雅黑"/>
      <charset val="134"/>
    </font>
    <font>
      <sz val="10"/>
      <color indexed="8"/>
      <name val="MS Sans Serif"/>
      <charset val="134"/>
    </font>
    <font>
      <b/>
      <sz val="11"/>
      <color indexed="54"/>
      <name val="宋体"/>
      <charset val="134"/>
    </font>
    <font>
      <b/>
      <sz val="18"/>
      <color indexed="54"/>
      <name val="宋体"/>
      <charset val="134"/>
    </font>
    <font>
      <b/>
      <sz val="14"/>
      <name val="楷体"/>
      <charset val="134"/>
    </font>
    <font>
      <b/>
      <sz val="18"/>
      <color indexed="62"/>
      <name val="宋体"/>
      <charset val="134"/>
    </font>
    <font>
      <i/>
      <sz val="11"/>
      <color indexed="23"/>
      <name val="宋体"/>
      <charset val="134"/>
    </font>
    <font>
      <sz val="12"/>
      <color indexed="20"/>
      <name val="宋体"/>
      <charset val="134"/>
    </font>
    <font>
      <sz val="11"/>
      <color indexed="52"/>
      <name val="宋体"/>
      <charset val="134"/>
    </font>
    <font>
      <b/>
      <sz val="11"/>
      <color indexed="9"/>
      <name val="宋体"/>
      <charset val="134"/>
    </font>
    <font>
      <b/>
      <sz val="11"/>
      <color indexed="52"/>
      <name val="宋体"/>
      <charset val="134"/>
    </font>
    <font>
      <u/>
      <sz val="10"/>
      <color indexed="12"/>
      <name val="Times"/>
      <charset val="134"/>
    </font>
    <font>
      <u/>
      <sz val="11"/>
      <color indexed="52"/>
      <name val="宋体"/>
      <charset val="134"/>
    </font>
    <font>
      <b/>
      <sz val="10"/>
      <name val="Arial"/>
      <charset val="134"/>
    </font>
    <font>
      <u/>
      <sz val="12"/>
      <color indexed="36"/>
      <name val="宋体"/>
      <charset val="134"/>
    </font>
    <font>
      <sz val="11"/>
      <color indexed="10"/>
      <name val="宋体"/>
      <charset val="134"/>
    </font>
    <font>
      <sz val="12"/>
      <name val="Courier"/>
      <charset val="134"/>
    </font>
  </fonts>
  <fills count="6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9"/>
        <bgColor indexed="64"/>
      </patternFill>
    </fill>
    <fill>
      <patternFill patternType="solid">
        <fgColor indexed="42"/>
        <bgColor indexed="64"/>
      </patternFill>
    </fill>
    <fill>
      <patternFill patternType="solid">
        <fgColor indexed="54"/>
        <bgColor indexed="64"/>
      </patternFill>
    </fill>
    <fill>
      <patternFill patternType="solid">
        <fgColor indexed="22"/>
        <bgColor indexed="64"/>
      </patternFill>
    </fill>
    <fill>
      <patternFill patternType="solid">
        <fgColor indexed="26"/>
        <bgColor indexed="64"/>
      </patternFill>
    </fill>
    <fill>
      <patternFill patternType="solid">
        <fgColor indexed="52"/>
        <bgColor indexed="64"/>
      </patternFill>
    </fill>
    <fill>
      <patternFill patternType="solid">
        <fgColor indexed="55"/>
        <bgColor indexed="64"/>
      </patternFill>
    </fill>
    <fill>
      <patternFill patternType="solid">
        <fgColor indexed="27"/>
        <bgColor indexed="64"/>
      </patternFill>
    </fill>
    <fill>
      <patternFill patternType="solid">
        <fgColor indexed="48"/>
        <bgColor indexed="64"/>
      </patternFill>
    </fill>
    <fill>
      <patternFill patternType="solid">
        <fgColor indexed="45"/>
        <bgColor indexed="64"/>
      </patternFill>
    </fill>
    <fill>
      <patternFill patternType="solid">
        <fgColor indexed="29"/>
        <bgColor indexed="64"/>
      </patternFill>
    </fill>
    <fill>
      <patternFill patternType="solid">
        <fgColor indexed="44"/>
        <bgColor indexed="64"/>
      </patternFill>
    </fill>
    <fill>
      <patternFill patternType="solid">
        <fgColor indexed="14"/>
        <bgColor indexed="64"/>
      </patternFill>
    </fill>
    <fill>
      <patternFill patternType="solid">
        <fgColor indexed="31"/>
        <bgColor indexed="64"/>
      </patternFill>
    </fill>
    <fill>
      <patternFill patternType="solid">
        <fgColor indexed="47"/>
        <bgColor indexed="64"/>
      </patternFill>
    </fill>
    <fill>
      <patternFill patternType="solid">
        <fgColor indexed="46"/>
        <bgColor indexed="64"/>
      </patternFill>
    </fill>
    <fill>
      <patternFill patternType="solid">
        <fgColor indexed="43"/>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12"/>
        <bgColor indexed="64"/>
      </patternFill>
    </fill>
    <fill>
      <patternFill patternType="solid">
        <fgColor indexed="57"/>
        <bgColor indexed="64"/>
      </patternFill>
    </fill>
    <fill>
      <patternFill patternType="lightUp">
        <fgColor indexed="9"/>
        <bgColor indexed="55"/>
      </patternFill>
    </fill>
    <fill>
      <patternFill patternType="lightUp">
        <fgColor indexed="9"/>
        <bgColor indexed="22"/>
      </patternFill>
    </fill>
    <fill>
      <patternFill patternType="solid">
        <fgColor indexed="62"/>
        <bgColor indexed="64"/>
      </patternFill>
    </fill>
    <fill>
      <patternFill patternType="solid">
        <fgColor indexed="40"/>
        <bgColor indexed="64"/>
      </patternFill>
    </fill>
    <fill>
      <patternFill patternType="solid">
        <fgColor indexed="53"/>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auto="1"/>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right/>
      <top/>
      <bottom style="thin">
        <color indexed="8"/>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thin">
        <color auto="1"/>
      </right>
      <top/>
      <bottom style="thin">
        <color auto="1"/>
      </bottom>
      <diagonal/>
    </border>
    <border>
      <left/>
      <right/>
      <top style="thin">
        <color indexed="62"/>
      </top>
      <bottom style="double">
        <color indexed="62"/>
      </bottom>
      <diagonal/>
    </border>
    <border>
      <left/>
      <right/>
      <top/>
      <bottom style="thick">
        <color indexed="62"/>
      </bottom>
      <diagonal/>
    </border>
    <border>
      <left/>
      <right/>
      <top/>
      <bottom style="medium">
        <color auto="1"/>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right/>
      <top style="medium">
        <color auto="1"/>
      </top>
      <bottom style="medium">
        <color auto="1"/>
      </bottom>
      <diagonal/>
    </border>
    <border>
      <left style="thin">
        <color indexed="23"/>
      </left>
      <right style="thin">
        <color indexed="23"/>
      </right>
      <top style="thin">
        <color indexed="23"/>
      </top>
      <bottom style="thin">
        <color indexed="23"/>
      </bottom>
      <diagonal/>
    </border>
    <border>
      <left/>
      <right/>
      <top/>
      <bottom style="thick">
        <color indexed="11"/>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1327">
    <xf numFmtId="0" fontId="0" fillId="0" borderId="0">
      <alignment vertical="center"/>
    </xf>
    <xf numFmtId="43" fontId="0" fillId="0" borderId="0" applyFont="0" applyFill="0" applyBorder="0" applyAlignment="0" applyProtection="0">
      <alignment vertical="center"/>
    </xf>
    <xf numFmtId="44" fontId="1" fillId="0" borderId="0" applyFont="0" applyFill="0" applyBorder="0" applyAlignment="0" applyProtection="0">
      <alignment vertical="center"/>
    </xf>
    <xf numFmtId="9" fontId="7"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 fillId="3" borderId="21"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22" applyNumberFormat="0" applyFill="0" applyAlignment="0" applyProtection="0">
      <alignment vertical="center"/>
    </xf>
    <xf numFmtId="0" fontId="51" fillId="0" borderId="22" applyNumberFormat="0" applyFill="0" applyAlignment="0" applyProtection="0">
      <alignment vertical="center"/>
    </xf>
    <xf numFmtId="0" fontId="52" fillId="0" borderId="23" applyNumberFormat="0" applyFill="0" applyAlignment="0" applyProtection="0">
      <alignment vertical="center"/>
    </xf>
    <xf numFmtId="0" fontId="52" fillId="0" borderId="0" applyNumberFormat="0" applyFill="0" applyBorder="0" applyAlignment="0" applyProtection="0">
      <alignment vertical="center"/>
    </xf>
    <xf numFmtId="0" fontId="53" fillId="4" borderId="24" applyNumberFormat="0" applyAlignment="0" applyProtection="0">
      <alignment vertical="center"/>
    </xf>
    <xf numFmtId="0" fontId="54" fillId="5" borderId="25" applyNumberFormat="0" applyAlignment="0" applyProtection="0">
      <alignment vertical="center"/>
    </xf>
    <xf numFmtId="0" fontId="55" fillId="5" borderId="24" applyNumberFormat="0" applyAlignment="0" applyProtection="0">
      <alignment vertical="center"/>
    </xf>
    <xf numFmtId="0" fontId="56" fillId="6" borderId="26" applyNumberFormat="0" applyAlignment="0" applyProtection="0">
      <alignment vertical="center"/>
    </xf>
    <xf numFmtId="0" fontId="57" fillId="0" borderId="27" applyNumberFormat="0" applyFill="0" applyAlignment="0" applyProtection="0">
      <alignment vertical="center"/>
    </xf>
    <xf numFmtId="0" fontId="58" fillId="0" borderId="28" applyNumberFormat="0" applyFill="0" applyAlignment="0" applyProtection="0">
      <alignment vertical="center"/>
    </xf>
    <xf numFmtId="0" fontId="59" fillId="7" borderId="0" applyNumberFormat="0" applyBorder="0" applyAlignment="0" applyProtection="0">
      <alignment vertical="center"/>
    </xf>
    <xf numFmtId="0" fontId="60" fillId="8" borderId="0" applyNumberFormat="0" applyBorder="0" applyAlignment="0" applyProtection="0">
      <alignment vertical="center"/>
    </xf>
    <xf numFmtId="0" fontId="61" fillId="9" borderId="0" applyNumberFormat="0" applyBorder="0" applyAlignment="0" applyProtection="0">
      <alignment vertical="center"/>
    </xf>
    <xf numFmtId="0" fontId="62" fillId="10" borderId="0" applyNumberFormat="0" applyBorder="0" applyAlignment="0" applyProtection="0">
      <alignment vertical="center"/>
    </xf>
    <xf numFmtId="0" fontId="63" fillId="11" borderId="0" applyNumberFormat="0" applyBorder="0" applyAlignment="0" applyProtection="0">
      <alignment vertical="center"/>
    </xf>
    <xf numFmtId="0" fontId="63"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2" fillId="33" borderId="0" applyNumberFormat="0" applyBorder="0" applyAlignment="0" applyProtection="0">
      <alignment vertical="center"/>
    </xf>
    <xf numFmtId="0" fontId="64" fillId="0" borderId="0">
      <alignment vertical="center"/>
    </xf>
    <xf numFmtId="0" fontId="65" fillId="0" borderId="29" applyNumberFormat="0" applyFill="0" applyProtection="0">
      <alignment horizontal="center" vertical="center"/>
    </xf>
    <xf numFmtId="0" fontId="66" fillId="34" borderId="0" applyNumberFormat="0" applyBorder="0" applyAlignment="0" applyProtection="0">
      <alignment vertical="center"/>
    </xf>
    <xf numFmtId="0" fontId="67" fillId="35" borderId="0" applyNumberFormat="0" applyBorder="0" applyAlignment="0" applyProtection="0">
      <alignment vertical="center"/>
    </xf>
    <xf numFmtId="0" fontId="68" fillId="0" borderId="30" applyNumberFormat="0" applyFill="0" applyAlignment="0" applyProtection="0">
      <alignment vertical="center"/>
    </xf>
    <xf numFmtId="9" fontId="7" fillId="0" borderId="0" applyFont="0" applyFill="0" applyBorder="0" applyAlignment="0" applyProtection="0">
      <alignment vertical="center"/>
    </xf>
    <xf numFmtId="0" fontId="69" fillId="0" borderId="0">
      <alignment horizontal="center" vertical="center" wrapText="1"/>
      <protection locked="0"/>
    </xf>
    <xf numFmtId="0" fontId="70" fillId="36" borderId="0" applyNumberFormat="0" applyBorder="0" applyAlignment="0" applyProtection="0">
      <alignment vertical="center"/>
    </xf>
    <xf numFmtId="0" fontId="67" fillId="37" borderId="0" applyNumberFormat="0" applyBorder="0" applyAlignment="0" applyProtection="0">
      <alignment vertical="center"/>
    </xf>
    <xf numFmtId="0" fontId="26" fillId="38" borderId="0" applyNumberFormat="0" applyBorder="0" applyAlignment="0" applyProtection="0">
      <alignment vertical="center"/>
    </xf>
    <xf numFmtId="0" fontId="7" fillId="0" borderId="0">
      <alignment vertical="center"/>
    </xf>
    <xf numFmtId="0" fontId="26" fillId="39" borderId="0" applyNumberFormat="0" applyBorder="0" applyAlignment="0" applyProtection="0">
      <alignment vertical="center"/>
    </xf>
    <xf numFmtId="0" fontId="7" fillId="0" borderId="0">
      <alignment vertical="center"/>
    </xf>
    <xf numFmtId="0" fontId="64" fillId="0" borderId="0">
      <alignment vertical="center"/>
    </xf>
    <xf numFmtId="0" fontId="0" fillId="0" borderId="0">
      <alignment vertical="center"/>
    </xf>
    <xf numFmtId="0" fontId="67" fillId="40" borderId="0" applyNumberFormat="0" applyBorder="0" applyAlignment="0" applyProtection="0">
      <alignment vertical="center"/>
    </xf>
    <xf numFmtId="176" fontId="71" fillId="0" borderId="29" applyFill="0" applyProtection="0">
      <alignment horizontal="right" vertical="center"/>
    </xf>
    <xf numFmtId="0" fontId="66" fillId="40" borderId="0" applyNumberFormat="0" applyBorder="0" applyAlignment="0" applyProtection="0">
      <alignment vertical="center"/>
    </xf>
    <xf numFmtId="0" fontId="67" fillId="41" borderId="0" applyNumberFormat="0" applyBorder="0" applyAlignment="0" applyProtection="0">
      <alignment vertical="center"/>
    </xf>
    <xf numFmtId="0" fontId="70" fillId="42" borderId="0" applyNumberFormat="0" applyBorder="0" applyAlignment="0" applyProtection="0">
      <alignment vertical="center"/>
    </xf>
    <xf numFmtId="0" fontId="72" fillId="39" borderId="1" applyNumberFormat="0" applyBorder="0" applyAlignment="0" applyProtection="0">
      <alignment vertical="center"/>
    </xf>
    <xf numFmtId="0" fontId="66" fillId="43" borderId="0" applyNumberFormat="0" applyBorder="0" applyAlignment="0" applyProtection="0">
      <alignment vertical="center"/>
    </xf>
    <xf numFmtId="0" fontId="73" fillId="44" borderId="0" applyNumberFormat="0" applyBorder="0" applyAlignment="0" applyProtection="0">
      <alignment vertical="center"/>
    </xf>
    <xf numFmtId="0" fontId="67" fillId="37" borderId="0" applyNumberFormat="0" applyBorder="0" applyAlignment="0" applyProtection="0">
      <alignment vertical="center"/>
    </xf>
    <xf numFmtId="0" fontId="74" fillId="0" borderId="0">
      <alignment vertical="center"/>
    </xf>
    <xf numFmtId="0" fontId="66" fillId="45" borderId="0" applyNumberFormat="0" applyBorder="0" applyAlignment="0" applyProtection="0">
      <alignment vertical="center"/>
    </xf>
    <xf numFmtId="0" fontId="67" fillId="46" borderId="0" applyNumberFormat="0" applyBorder="0" applyAlignment="0" applyProtection="0">
      <alignment vertical="center"/>
    </xf>
    <xf numFmtId="0" fontId="67" fillId="40" borderId="0" applyNumberFormat="0" applyBorder="0" applyAlignment="0" applyProtection="0">
      <alignment vertical="center"/>
    </xf>
    <xf numFmtId="0" fontId="67" fillId="41" borderId="0" applyNumberFormat="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7" fillId="0" borderId="0">
      <alignment vertical="center"/>
    </xf>
    <xf numFmtId="0" fontId="66" fillId="44" borderId="0" applyNumberFormat="0" applyBorder="0" applyAlignment="0" applyProtection="0">
      <alignment vertical="center"/>
    </xf>
    <xf numFmtId="0" fontId="67" fillId="46" borderId="0" applyNumberFormat="0" applyBorder="0" applyAlignment="0" applyProtection="0">
      <alignment vertical="center"/>
    </xf>
    <xf numFmtId="0" fontId="75" fillId="0" borderId="31" applyNumberFormat="0" applyFill="0" applyAlignment="0" applyProtection="0">
      <alignment vertical="center"/>
    </xf>
    <xf numFmtId="9" fontId="7" fillId="0" borderId="0" applyFont="0" applyFill="0" applyBorder="0" applyAlignment="0" applyProtection="0">
      <alignment vertical="center"/>
    </xf>
    <xf numFmtId="0" fontId="76" fillId="44" borderId="0" applyNumberFormat="0" applyBorder="0" applyAlignment="0" applyProtection="0">
      <alignment vertical="center"/>
    </xf>
    <xf numFmtId="0" fontId="74" fillId="0" borderId="0">
      <alignment vertical="center"/>
    </xf>
    <xf numFmtId="0" fontId="66" fillId="44" borderId="0" applyNumberFormat="0" applyBorder="0" applyAlignment="0" applyProtection="0">
      <alignment vertical="center"/>
    </xf>
    <xf numFmtId="9" fontId="7" fillId="0" borderId="0" applyFont="0" applyFill="0" applyBorder="0" applyAlignment="0" applyProtection="0">
      <alignment vertical="center"/>
    </xf>
    <xf numFmtId="0" fontId="67" fillId="37" borderId="0" applyNumberFormat="0" applyBorder="0" applyAlignment="0" applyProtection="0">
      <alignment vertical="center"/>
    </xf>
    <xf numFmtId="0" fontId="67" fillId="40" borderId="0" applyNumberFormat="0" applyBorder="0" applyAlignment="0" applyProtection="0">
      <alignment vertical="center"/>
    </xf>
    <xf numFmtId="9" fontId="7" fillId="0" borderId="0" applyFont="0" applyFill="0" applyBorder="0" applyAlignment="0" applyProtection="0">
      <alignment vertical="center"/>
    </xf>
    <xf numFmtId="0" fontId="67" fillId="40" borderId="0" applyNumberFormat="0" applyBorder="0" applyAlignment="0" applyProtection="0">
      <alignment vertical="center"/>
    </xf>
    <xf numFmtId="0" fontId="0" fillId="46" borderId="0" applyNumberFormat="0" applyBorder="0" applyAlignment="0" applyProtection="0">
      <alignment vertical="center"/>
    </xf>
    <xf numFmtId="0" fontId="7" fillId="0" borderId="0">
      <alignment vertical="center"/>
    </xf>
    <xf numFmtId="0" fontId="77" fillId="0" borderId="32">
      <alignment horizontal="center" vertical="center"/>
    </xf>
    <xf numFmtId="0" fontId="66" fillId="43" borderId="0" applyNumberFormat="0" applyBorder="0" applyAlignment="0" applyProtection="0">
      <alignment vertical="center"/>
    </xf>
    <xf numFmtId="0" fontId="0" fillId="36" borderId="0" applyNumberFormat="0" applyBorder="0" applyAlignment="0" applyProtection="0">
      <alignment vertical="center"/>
    </xf>
    <xf numFmtId="0" fontId="7" fillId="0" borderId="0">
      <alignment vertical="center"/>
    </xf>
    <xf numFmtId="0" fontId="71" fillId="0" borderId="12" applyNumberFormat="0" applyFill="0" applyProtection="0">
      <alignment horizontal="right" vertical="center"/>
    </xf>
    <xf numFmtId="0" fontId="26" fillId="39" borderId="0" applyNumberFormat="0" applyBorder="0" applyAlignment="0" applyProtection="0">
      <alignment vertical="center"/>
    </xf>
    <xf numFmtId="0" fontId="26" fillId="38" borderId="0" applyNumberFormat="0" applyBorder="0" applyAlignment="0" applyProtection="0">
      <alignment vertical="center"/>
    </xf>
    <xf numFmtId="0" fontId="78" fillId="36" borderId="0" applyNumberFormat="0" applyBorder="0" applyAlignment="0" applyProtection="0">
      <alignment vertical="center"/>
    </xf>
    <xf numFmtId="0" fontId="26" fillId="38" borderId="0" applyNumberFormat="0" applyBorder="0" applyAlignment="0" applyProtection="0">
      <alignment vertical="center"/>
    </xf>
    <xf numFmtId="0" fontId="7" fillId="0" borderId="0" applyNumberFormat="0" applyFont="0" applyFill="0" applyBorder="0" applyAlignment="0" applyProtection="0">
      <alignment horizontal="left" vertical="center"/>
    </xf>
    <xf numFmtId="0" fontId="66" fillId="38" borderId="0" applyNumberFormat="0" applyBorder="0" applyAlignment="0" applyProtection="0">
      <alignment vertical="center"/>
    </xf>
    <xf numFmtId="0" fontId="67" fillId="40" borderId="0" applyNumberFormat="0" applyBorder="0" applyAlignment="0" applyProtection="0">
      <alignment vertical="center"/>
    </xf>
    <xf numFmtId="0" fontId="75" fillId="0" borderId="31" applyNumberFormat="0" applyFill="0" applyAlignment="0" applyProtection="0">
      <alignment vertical="center"/>
    </xf>
    <xf numFmtId="0" fontId="79" fillId="0" borderId="0">
      <alignment vertical="center"/>
    </xf>
    <xf numFmtId="0" fontId="67" fillId="40" borderId="0" applyNumberFormat="0" applyBorder="0" applyAlignment="0" applyProtection="0">
      <alignment vertical="center"/>
    </xf>
    <xf numFmtId="0" fontId="75" fillId="0" borderId="31" applyNumberFormat="0" applyFill="0" applyAlignment="0" applyProtection="0">
      <alignment vertical="center"/>
    </xf>
    <xf numFmtId="0" fontId="64" fillId="0" borderId="0">
      <alignment vertical="center"/>
    </xf>
    <xf numFmtId="0" fontId="7" fillId="0" borderId="0">
      <alignment vertical="center"/>
    </xf>
    <xf numFmtId="0" fontId="26" fillId="39" borderId="0" applyNumberFormat="0" applyBorder="0" applyAlignment="0" applyProtection="0">
      <alignment vertical="center"/>
    </xf>
    <xf numFmtId="0" fontId="74" fillId="0" borderId="0">
      <alignment vertical="center"/>
    </xf>
    <xf numFmtId="0" fontId="79" fillId="0" borderId="0">
      <alignment vertical="center"/>
    </xf>
    <xf numFmtId="0" fontId="79" fillId="0" borderId="0">
      <alignment vertical="center"/>
    </xf>
    <xf numFmtId="0" fontId="74" fillId="0" borderId="0">
      <alignment vertical="center"/>
    </xf>
    <xf numFmtId="0" fontId="64" fillId="0" borderId="0">
      <alignment vertical="center"/>
    </xf>
    <xf numFmtId="0" fontId="26" fillId="39" borderId="0" applyNumberFormat="0" applyBorder="0" applyAlignment="0" applyProtection="0">
      <alignment vertical="center"/>
    </xf>
    <xf numFmtId="9" fontId="7" fillId="0" borderId="0" applyFont="0" applyFill="0" applyBorder="0" applyAlignment="0" applyProtection="0">
      <alignment vertical="center"/>
    </xf>
    <xf numFmtId="0" fontId="64" fillId="0" borderId="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64" fillId="0" borderId="0">
      <alignment vertical="center"/>
    </xf>
    <xf numFmtId="9" fontId="7" fillId="0" borderId="0" applyFont="0" applyFill="0" applyBorder="0" applyAlignment="0" applyProtection="0">
      <alignment vertical="center"/>
    </xf>
    <xf numFmtId="49" fontId="7" fillId="0" borderId="0" applyFont="0" applyFill="0" applyBorder="0" applyAlignment="0" applyProtection="0">
      <alignment vertical="center"/>
    </xf>
    <xf numFmtId="0" fontId="0" fillId="0" borderId="0">
      <alignment vertical="center"/>
    </xf>
    <xf numFmtId="0" fontId="74" fillId="0" borderId="0">
      <alignment vertical="center"/>
    </xf>
    <xf numFmtId="0" fontId="64" fillId="0" borderId="0">
      <alignment vertical="center"/>
    </xf>
    <xf numFmtId="0" fontId="7" fillId="0" borderId="0">
      <alignment vertical="center"/>
    </xf>
    <xf numFmtId="0" fontId="26" fillId="39" borderId="0" applyNumberFormat="0" applyBorder="0" applyAlignment="0" applyProtection="0">
      <alignment vertical="center"/>
    </xf>
    <xf numFmtId="0" fontId="64" fillId="0" borderId="0">
      <alignment vertical="center"/>
    </xf>
    <xf numFmtId="9" fontId="7" fillId="0" borderId="0" applyFont="0" applyFill="0" applyBorder="0" applyAlignment="0" applyProtection="0">
      <alignment vertical="center"/>
    </xf>
    <xf numFmtId="0" fontId="64" fillId="0" borderId="0">
      <alignment vertical="center"/>
    </xf>
    <xf numFmtId="49" fontId="7" fillId="0" borderId="0" applyFont="0" applyFill="0" applyBorder="0" applyAlignment="0" applyProtection="0">
      <alignment vertical="center"/>
    </xf>
    <xf numFmtId="0" fontId="80" fillId="0" borderId="0" applyNumberFormat="0" applyFill="0" applyBorder="0" applyAlignment="0" applyProtection="0">
      <alignment vertical="top"/>
      <protection locked="0"/>
    </xf>
    <xf numFmtId="0" fontId="67" fillId="37" borderId="0" applyNumberFormat="0" applyBorder="0" applyAlignment="0" applyProtection="0">
      <alignment vertical="center"/>
    </xf>
    <xf numFmtId="0" fontId="64" fillId="0" borderId="0">
      <alignment vertical="center"/>
    </xf>
    <xf numFmtId="0" fontId="67" fillId="46" borderId="0" applyNumberFormat="0" applyBorder="0" applyAlignment="0" applyProtection="0">
      <alignment vertical="center"/>
    </xf>
    <xf numFmtId="0" fontId="64" fillId="0" borderId="0">
      <alignment vertical="center"/>
    </xf>
    <xf numFmtId="0" fontId="64" fillId="0" borderId="0">
      <alignment vertical="center"/>
    </xf>
    <xf numFmtId="10" fontId="7" fillId="0" borderId="0" applyFont="0" applyFill="0" applyBorder="0" applyAlignment="0" applyProtection="0">
      <alignment vertical="center"/>
    </xf>
    <xf numFmtId="9" fontId="7" fillId="0" borderId="0" applyFont="0" applyFill="0" applyBorder="0" applyAlignment="0" applyProtection="0">
      <alignment vertical="center"/>
    </xf>
    <xf numFmtId="0" fontId="64" fillId="0" borderId="0">
      <alignment vertical="center"/>
    </xf>
    <xf numFmtId="0" fontId="81" fillId="0" borderId="33" applyNumberFormat="0" applyFill="0" applyAlignment="0" applyProtection="0">
      <alignment vertical="center"/>
    </xf>
    <xf numFmtId="0" fontId="64" fillId="0" borderId="0">
      <alignment vertical="center"/>
    </xf>
    <xf numFmtId="0" fontId="64" fillId="0" borderId="0">
      <alignment vertical="center"/>
    </xf>
    <xf numFmtId="0" fontId="80" fillId="0" borderId="0" applyNumberFormat="0" applyFill="0" applyBorder="0" applyAlignment="0" applyProtection="0">
      <alignment vertical="top"/>
      <protection locked="0"/>
    </xf>
    <xf numFmtId="0" fontId="67" fillId="37" borderId="0" applyNumberFormat="0" applyBorder="0" applyAlignment="0" applyProtection="0">
      <alignment vertical="center"/>
    </xf>
    <xf numFmtId="0" fontId="64" fillId="0" borderId="0">
      <alignment vertical="center"/>
    </xf>
    <xf numFmtId="0" fontId="71" fillId="0" borderId="0">
      <alignment vertical="center"/>
    </xf>
    <xf numFmtId="0" fontId="67" fillId="35" borderId="0" applyNumberFormat="0" applyBorder="0" applyAlignment="0" applyProtection="0">
      <alignment vertical="center"/>
    </xf>
    <xf numFmtId="0" fontId="74" fillId="0" borderId="0">
      <alignment vertical="center"/>
    </xf>
    <xf numFmtId="0" fontId="0" fillId="36" borderId="0" applyNumberFormat="0" applyBorder="0" applyAlignment="0" applyProtection="0">
      <alignment vertical="center"/>
    </xf>
    <xf numFmtId="0" fontId="0" fillId="36" borderId="0" applyNumberFormat="0" applyBorder="0" applyAlignment="0" applyProtection="0">
      <alignment vertical="center"/>
    </xf>
    <xf numFmtId="0" fontId="66" fillId="47" borderId="0" applyNumberFormat="0" applyBorder="0" applyAlignment="0" applyProtection="0">
      <alignment vertical="center"/>
    </xf>
    <xf numFmtId="0" fontId="0" fillId="48" borderId="0" applyNumberFormat="0" applyBorder="0" applyAlignment="0" applyProtection="0">
      <alignment vertical="center"/>
    </xf>
    <xf numFmtId="0" fontId="26" fillId="48"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66" fillId="49" borderId="0" applyNumberFormat="0" applyBorder="0" applyAlignment="0" applyProtection="0">
      <alignment vertical="center"/>
    </xf>
    <xf numFmtId="0" fontId="7" fillId="0" borderId="0">
      <alignment vertical="center"/>
    </xf>
    <xf numFmtId="0" fontId="0" fillId="39" borderId="0" applyNumberFormat="0" applyBorder="0" applyAlignment="0" applyProtection="0">
      <alignment vertical="center"/>
    </xf>
    <xf numFmtId="0" fontId="0" fillId="39" borderId="0" applyNumberFormat="0" applyBorder="0" applyAlignment="0" applyProtection="0">
      <alignment vertical="center"/>
    </xf>
    <xf numFmtId="0" fontId="7" fillId="0" borderId="0">
      <alignment vertical="center"/>
    </xf>
    <xf numFmtId="0" fontId="0" fillId="42" borderId="0" applyNumberFormat="0" applyBorder="0" applyAlignment="0" applyProtection="0">
      <alignment vertical="center"/>
    </xf>
    <xf numFmtId="177" fontId="7" fillId="0" borderId="0" applyFont="0" applyFill="0" applyBorder="0" applyAlignment="0" applyProtection="0">
      <alignment vertical="center"/>
    </xf>
    <xf numFmtId="0" fontId="7" fillId="0" borderId="0">
      <alignment vertical="center"/>
    </xf>
    <xf numFmtId="0" fontId="0" fillId="42" borderId="0" applyNumberFormat="0" applyBorder="0" applyAlignment="0" applyProtection="0">
      <alignment vertical="center"/>
    </xf>
    <xf numFmtId="0" fontId="7" fillId="0" borderId="0">
      <alignment vertical="center"/>
    </xf>
    <xf numFmtId="0" fontId="0" fillId="50" borderId="0" applyNumberFormat="0" applyBorder="0" applyAlignment="0" applyProtection="0">
      <alignment vertical="center"/>
    </xf>
    <xf numFmtId="0" fontId="67" fillId="49"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42" borderId="0" applyNumberFormat="0" applyBorder="0" applyAlignment="0" applyProtection="0">
      <alignment vertical="center"/>
    </xf>
    <xf numFmtId="0" fontId="0" fillId="42" borderId="0" applyNumberFormat="0" applyBorder="0" applyAlignment="0" applyProtection="0">
      <alignment vertical="center"/>
    </xf>
    <xf numFmtId="0" fontId="0" fillId="42" borderId="0" applyNumberFormat="0" applyBorder="0" applyAlignment="0" applyProtection="0">
      <alignment vertical="center"/>
    </xf>
    <xf numFmtId="0" fontId="26" fillId="39" borderId="0" applyNumberFormat="0" applyBorder="0" applyAlignment="0" applyProtection="0">
      <alignment vertical="center"/>
    </xf>
    <xf numFmtId="0" fontId="0" fillId="49" borderId="0" applyNumberFormat="0" applyBorder="0" applyAlignment="0" applyProtection="0">
      <alignment vertical="center"/>
    </xf>
    <xf numFmtId="0" fontId="0" fillId="51" borderId="0" applyNumberFormat="0" applyBorder="0" applyAlignment="0" applyProtection="0">
      <alignment vertical="center"/>
    </xf>
    <xf numFmtId="0" fontId="0" fillId="51" borderId="0" applyNumberFormat="0" applyBorder="0" applyAlignment="0" applyProtection="0">
      <alignment vertical="center"/>
    </xf>
    <xf numFmtId="0" fontId="82" fillId="0" borderId="1">
      <alignment horizontal="left" vertical="center"/>
    </xf>
    <xf numFmtId="0" fontId="0" fillId="46" borderId="0" applyNumberFormat="0" applyBorder="0" applyAlignment="0" applyProtection="0">
      <alignment vertical="center"/>
    </xf>
    <xf numFmtId="0" fontId="67" fillId="37"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5"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2" borderId="0" applyNumberFormat="0" applyBorder="0" applyAlignment="0" applyProtection="0">
      <alignment vertical="center"/>
    </xf>
    <xf numFmtId="0" fontId="0" fillId="46" borderId="0" applyNumberFormat="0" applyBorder="0" applyAlignment="0" applyProtection="0">
      <alignment vertical="center"/>
    </xf>
    <xf numFmtId="0" fontId="0" fillId="50" borderId="0" applyNumberFormat="0" applyBorder="0" applyAlignment="0" applyProtection="0">
      <alignment vertical="center"/>
    </xf>
    <xf numFmtId="0" fontId="26" fillId="39" borderId="0" applyNumberFormat="0" applyBorder="0" applyAlignment="0" applyProtection="0">
      <alignment vertical="center"/>
    </xf>
    <xf numFmtId="0" fontId="70" fillId="36"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66" fillId="53" borderId="0" applyNumberFormat="0" applyBorder="0" applyAlignment="0" applyProtection="0">
      <alignment vertical="center"/>
    </xf>
    <xf numFmtId="0" fontId="70" fillId="36" borderId="0" applyNumberFormat="0" applyBorder="0" applyAlignment="0" applyProtection="0">
      <alignment vertical="center"/>
    </xf>
    <xf numFmtId="0" fontId="0" fillId="46" borderId="0" applyNumberFormat="0" applyBorder="0" applyAlignment="0" applyProtection="0">
      <alignment vertical="center"/>
    </xf>
    <xf numFmtId="0" fontId="70" fillId="36" borderId="0" applyNumberFormat="0" applyBorder="0" applyAlignment="0" applyProtection="0">
      <alignment vertical="center"/>
    </xf>
    <xf numFmtId="0" fontId="0" fillId="42" borderId="0" applyNumberFormat="0" applyBorder="0" applyAlignment="0" applyProtection="0">
      <alignment vertical="center"/>
    </xf>
    <xf numFmtId="0" fontId="83" fillId="51" borderId="0" applyNumberFormat="0" applyBorder="0" applyAlignment="0" applyProtection="0">
      <alignment vertical="center"/>
    </xf>
    <xf numFmtId="9" fontId="7" fillId="0" borderId="0" applyFont="0" applyFill="0" applyBorder="0" applyAlignment="0" applyProtection="0">
      <alignment vertical="center"/>
    </xf>
    <xf numFmtId="0" fontId="81" fillId="0" borderId="33" applyNumberFormat="0" applyFill="0" applyAlignment="0" applyProtection="0">
      <alignment vertical="center"/>
    </xf>
    <xf numFmtId="0" fontId="0" fillId="42" borderId="0" applyNumberFormat="0" applyBorder="0" applyAlignment="0" applyProtection="0">
      <alignment vertical="center"/>
    </xf>
    <xf numFmtId="0" fontId="67" fillId="54" borderId="0" applyNumberFormat="0" applyBorder="0" applyAlignment="0" applyProtection="0">
      <alignment vertical="center"/>
    </xf>
    <xf numFmtId="0" fontId="83" fillId="51" borderId="0" applyNumberFormat="0" applyBorder="0" applyAlignment="0" applyProtection="0">
      <alignment vertical="center"/>
    </xf>
    <xf numFmtId="9" fontId="7" fillId="0" borderId="0" applyFont="0" applyFill="0" applyBorder="0" applyAlignment="0" applyProtection="0">
      <alignment vertical="center"/>
    </xf>
    <xf numFmtId="0" fontId="70" fillId="36" borderId="0" applyNumberFormat="0" applyBorder="0" applyAlignment="0" applyProtection="0">
      <alignment vertical="center"/>
    </xf>
    <xf numFmtId="0" fontId="0" fillId="55" borderId="0" applyNumberFormat="0" applyBorder="0" applyAlignment="0" applyProtection="0">
      <alignment vertical="center"/>
    </xf>
    <xf numFmtId="0" fontId="66" fillId="51" borderId="0" applyNumberFormat="0" applyBorder="0" applyAlignment="0" applyProtection="0">
      <alignment vertical="center"/>
    </xf>
    <xf numFmtId="0" fontId="84" fillId="38" borderId="34" applyNumberFormat="0" applyAlignment="0" applyProtection="0">
      <alignment vertical="center"/>
    </xf>
    <xf numFmtId="0" fontId="67" fillId="40" borderId="0" applyNumberFormat="0" applyBorder="0" applyAlignment="0" applyProtection="0">
      <alignment vertical="center"/>
    </xf>
    <xf numFmtId="0" fontId="66" fillId="51" borderId="0" applyNumberFormat="0" applyBorder="0" applyAlignment="0" applyProtection="0">
      <alignment vertical="center"/>
    </xf>
    <xf numFmtId="0" fontId="66" fillId="51" borderId="0" applyNumberFormat="0" applyBorder="0" applyAlignment="0" applyProtection="0">
      <alignment vertical="center"/>
    </xf>
    <xf numFmtId="0" fontId="70" fillId="36" borderId="0" applyNumberFormat="0" applyBorder="0" applyAlignment="0" applyProtection="0">
      <alignment vertical="center"/>
    </xf>
    <xf numFmtId="0" fontId="85" fillId="0" borderId="35" applyNumberFormat="0" applyFill="0" applyAlignment="0" applyProtection="0">
      <alignment vertical="center"/>
    </xf>
    <xf numFmtId="0" fontId="66" fillId="51" borderId="0" applyNumberFormat="0" applyBorder="0" applyAlignment="0" applyProtection="0">
      <alignment vertical="center"/>
    </xf>
    <xf numFmtId="9" fontId="7" fillId="0" borderId="0" applyFont="0" applyFill="0" applyBorder="0" applyAlignment="0" applyProtection="0">
      <alignment vertical="center"/>
    </xf>
    <xf numFmtId="0" fontId="66" fillId="56" borderId="0" applyNumberFormat="0" applyBorder="0" applyAlignment="0" applyProtection="0">
      <alignment vertical="center"/>
    </xf>
    <xf numFmtId="0" fontId="66" fillId="56" borderId="0" applyNumberFormat="0" applyBorder="0" applyAlignment="0" applyProtection="0">
      <alignment vertical="center"/>
    </xf>
    <xf numFmtId="0" fontId="66" fillId="44" borderId="0" applyNumberFormat="0" applyBorder="0" applyAlignment="0" applyProtection="0">
      <alignment vertical="center"/>
    </xf>
    <xf numFmtId="0" fontId="84" fillId="38" borderId="34" applyNumberFormat="0" applyAlignment="0" applyProtection="0">
      <alignment vertical="center"/>
    </xf>
    <xf numFmtId="0" fontId="7" fillId="0" borderId="0">
      <alignment vertical="center"/>
    </xf>
    <xf numFmtId="0" fontId="67" fillId="40" borderId="0" applyNumberFormat="0" applyBorder="0" applyAlignment="0" applyProtection="0">
      <alignment vertical="center"/>
    </xf>
    <xf numFmtId="0" fontId="66" fillId="44" borderId="0" applyNumberFormat="0" applyBorder="0" applyAlignment="0" applyProtection="0">
      <alignment vertical="center"/>
    </xf>
    <xf numFmtId="0" fontId="67" fillId="49" borderId="0" applyNumberFormat="0" applyBorder="0" applyAlignment="0" applyProtection="0">
      <alignment vertical="center"/>
    </xf>
    <xf numFmtId="0" fontId="0" fillId="39" borderId="36" applyNumberFormat="0" applyFont="0" applyAlignment="0" applyProtection="0">
      <alignment vertical="center"/>
    </xf>
    <xf numFmtId="0" fontId="66" fillId="45" borderId="0" applyNumberFormat="0" applyBorder="0" applyAlignment="0" applyProtection="0">
      <alignment vertical="center"/>
    </xf>
    <xf numFmtId="0" fontId="66" fillId="49" borderId="0" applyNumberFormat="0" applyBorder="0" applyAlignment="0" applyProtection="0">
      <alignment vertical="center"/>
    </xf>
    <xf numFmtId="0" fontId="67" fillId="40" borderId="0" applyNumberFormat="0" applyBorder="0" applyAlignment="0" applyProtection="0">
      <alignment vertical="center"/>
    </xf>
    <xf numFmtId="0" fontId="66" fillId="49" borderId="0" applyNumberFormat="0" applyBorder="0" applyAlignment="0" applyProtection="0">
      <alignment vertical="center"/>
    </xf>
    <xf numFmtId="0" fontId="66" fillId="49" borderId="0" applyNumberFormat="0" applyBorder="0" applyAlignment="0" applyProtection="0">
      <alignment vertical="center"/>
    </xf>
    <xf numFmtId="0" fontId="66" fillId="52" borderId="0" applyNumberFormat="0" applyBorder="0" applyAlignment="0" applyProtection="0">
      <alignment vertical="center"/>
    </xf>
    <xf numFmtId="0" fontId="26" fillId="48" borderId="0" applyNumberFormat="0" applyBorder="0" applyAlignment="0" applyProtection="0">
      <alignment vertical="center"/>
    </xf>
    <xf numFmtId="0" fontId="66" fillId="52" borderId="0" applyNumberFormat="0" applyBorder="0" applyAlignment="0" applyProtection="0">
      <alignment vertical="center"/>
    </xf>
    <xf numFmtId="0" fontId="26" fillId="48" borderId="0" applyNumberFormat="0" applyBorder="0" applyAlignment="0" applyProtection="0">
      <alignment vertical="center"/>
    </xf>
    <xf numFmtId="0" fontId="66" fillId="43" borderId="0" applyNumberFormat="0" applyBorder="0" applyAlignment="0" applyProtection="0">
      <alignment vertical="center"/>
    </xf>
    <xf numFmtId="0" fontId="67" fillId="40" borderId="0" applyNumberFormat="0" applyBorder="0" applyAlignment="0" applyProtection="0">
      <alignment vertical="center"/>
    </xf>
    <xf numFmtId="0" fontId="66" fillId="43" borderId="0" applyNumberFormat="0" applyBorder="0" applyAlignment="0" applyProtection="0">
      <alignment vertical="center"/>
    </xf>
    <xf numFmtId="0" fontId="71" fillId="0" borderId="0" applyProtection="0">
      <alignment vertical="center"/>
    </xf>
    <xf numFmtId="0" fontId="7" fillId="0" borderId="0">
      <alignment vertical="center"/>
    </xf>
    <xf numFmtId="0" fontId="66" fillId="53" borderId="0" applyNumberFormat="0" applyBorder="0" applyAlignment="0" applyProtection="0">
      <alignment vertical="center"/>
    </xf>
    <xf numFmtId="0" fontId="66" fillId="38" borderId="0" applyNumberFormat="0" applyBorder="0" applyAlignment="0" applyProtection="0">
      <alignment vertical="center"/>
    </xf>
    <xf numFmtId="0" fontId="75" fillId="0" borderId="31" applyNumberFormat="0" applyFill="0" applyAlignment="0" applyProtection="0">
      <alignment vertical="center"/>
    </xf>
    <xf numFmtId="0" fontId="66" fillId="38" borderId="0" applyNumberFormat="0" applyBorder="0" applyAlignment="0" applyProtection="0">
      <alignment vertical="center"/>
    </xf>
    <xf numFmtId="0" fontId="66" fillId="38" borderId="0" applyNumberFormat="0" applyBorder="0" applyAlignment="0" applyProtection="0">
      <alignment vertical="center"/>
    </xf>
    <xf numFmtId="9" fontId="7" fillId="0" borderId="0" applyFont="0" applyFill="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7" fillId="0" borderId="0" applyNumberFormat="0" applyFill="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66" fillId="37" borderId="0" applyNumberFormat="0" applyBorder="0" applyAlignment="0" applyProtection="0">
      <alignment vertical="center"/>
    </xf>
    <xf numFmtId="0" fontId="86" fillId="0" borderId="7">
      <alignment horizontal="left" vertical="center"/>
    </xf>
    <xf numFmtId="0" fontId="66" fillId="35" borderId="0" applyNumberFormat="0" applyBorder="0" applyAlignment="0" applyProtection="0">
      <alignment vertical="center"/>
    </xf>
    <xf numFmtId="0" fontId="86" fillId="0" borderId="7">
      <alignment horizontal="left" vertical="center"/>
    </xf>
    <xf numFmtId="0" fontId="66" fillId="35" borderId="0" applyNumberFormat="0" applyBorder="0" applyAlignment="0" applyProtection="0">
      <alignment vertical="center"/>
    </xf>
    <xf numFmtId="0" fontId="66" fillId="40" borderId="0" applyNumberFormat="0" applyBorder="0" applyAlignment="0" applyProtection="0">
      <alignment vertical="center"/>
    </xf>
    <xf numFmtId="0" fontId="79" fillId="0" borderId="0">
      <alignment vertical="center"/>
      <protection locked="0"/>
    </xf>
    <xf numFmtId="0" fontId="66" fillId="47" borderId="0" applyNumberFormat="0" applyBorder="0" applyAlignment="0" applyProtection="0">
      <alignment vertical="center"/>
    </xf>
    <xf numFmtId="0" fontId="26" fillId="48" borderId="0" applyNumberFormat="0" applyBorder="0" applyAlignment="0" applyProtection="0">
      <alignment vertical="center"/>
    </xf>
    <xf numFmtId="0" fontId="67" fillId="37" borderId="0" applyNumberFormat="0" applyBorder="0" applyAlignment="0" applyProtection="0">
      <alignment vertical="center"/>
    </xf>
    <xf numFmtId="0" fontId="26" fillId="48" borderId="0" applyNumberFormat="0" applyBorder="0" applyAlignment="0" applyProtection="0">
      <alignment vertical="center"/>
    </xf>
    <xf numFmtId="0" fontId="26" fillId="42" borderId="0" applyNumberFormat="0" applyBorder="0" applyAlignment="0" applyProtection="0">
      <alignment vertical="center"/>
    </xf>
    <xf numFmtId="0" fontId="26" fillId="48" borderId="0" applyNumberFormat="0" applyBorder="0" applyAlignment="0" applyProtection="0">
      <alignment vertical="center"/>
    </xf>
    <xf numFmtId="0" fontId="26" fillId="48" borderId="0" applyNumberFormat="0" applyBorder="0" applyAlignment="0" applyProtection="0">
      <alignment vertical="center"/>
    </xf>
    <xf numFmtId="0" fontId="87" fillId="0" borderId="0" applyNumberFormat="0" applyFill="0" applyBorder="0" applyAlignment="0" applyProtection="0">
      <alignment vertical="center"/>
    </xf>
    <xf numFmtId="0" fontId="67" fillId="40" borderId="0" applyNumberFormat="0" applyBorder="0" applyAlignment="0" applyProtection="0">
      <alignment vertical="center"/>
    </xf>
    <xf numFmtId="0" fontId="26" fillId="48" borderId="0" applyNumberFormat="0" applyBorder="0" applyAlignment="0" applyProtection="0">
      <alignment vertical="center"/>
    </xf>
    <xf numFmtId="0" fontId="26" fillId="48" borderId="0" applyNumberFormat="0" applyBorder="0" applyAlignment="0" applyProtection="0">
      <alignment vertical="center"/>
    </xf>
    <xf numFmtId="0" fontId="26" fillId="48" borderId="0" applyNumberFormat="0" applyBorder="0" applyAlignment="0" applyProtection="0">
      <alignment vertical="center"/>
    </xf>
    <xf numFmtId="0" fontId="77" fillId="0" borderId="32">
      <alignment horizontal="center" vertical="center"/>
    </xf>
    <xf numFmtId="0" fontId="67" fillId="46" borderId="0" applyNumberFormat="0" applyBorder="0" applyAlignment="0" applyProtection="0">
      <alignment vertical="center"/>
    </xf>
    <xf numFmtId="0" fontId="67" fillId="46" borderId="0" applyNumberFormat="0" applyBorder="0" applyAlignment="0" applyProtection="0">
      <alignment vertical="center"/>
    </xf>
    <xf numFmtId="0" fontId="75" fillId="0" borderId="31" applyNumberFormat="0" applyFill="0" applyAlignment="0" applyProtection="0">
      <alignment vertical="center"/>
    </xf>
    <xf numFmtId="0" fontId="67" fillId="46" borderId="0" applyNumberFormat="0" applyBorder="0" applyAlignment="0" applyProtection="0">
      <alignment vertical="center"/>
    </xf>
    <xf numFmtId="0" fontId="75" fillId="0" borderId="31" applyNumberFormat="0" applyFill="0" applyAlignment="0" applyProtection="0">
      <alignment vertical="center"/>
    </xf>
    <xf numFmtId="0" fontId="67" fillId="37" borderId="0" applyNumberFormat="0" applyBorder="0" applyAlignment="0" applyProtection="0">
      <alignment vertical="center"/>
    </xf>
    <xf numFmtId="15" fontId="88" fillId="0" borderId="0">
      <alignment vertical="center"/>
    </xf>
    <xf numFmtId="0" fontId="67" fillId="37" borderId="0" applyNumberFormat="0" applyBorder="0" applyAlignment="0" applyProtection="0">
      <alignment vertical="center"/>
    </xf>
    <xf numFmtId="177" fontId="7" fillId="0" borderId="0" applyFont="0" applyFill="0" applyBorder="0" applyAlignment="0" applyProtection="0">
      <alignment vertical="center"/>
    </xf>
    <xf numFmtId="0" fontId="67" fillId="37" borderId="0" applyNumberFormat="0" applyBorder="0" applyAlignment="0" applyProtection="0">
      <alignment vertical="center"/>
    </xf>
    <xf numFmtId="0" fontId="67" fillId="37" borderId="0" applyNumberFormat="0" applyBorder="0" applyAlignment="0" applyProtection="0">
      <alignment vertical="center"/>
    </xf>
    <xf numFmtId="0" fontId="67" fillId="37" borderId="0" applyNumberFormat="0" applyBorder="0" applyAlignment="0" applyProtection="0">
      <alignment vertical="center"/>
    </xf>
    <xf numFmtId="0" fontId="7" fillId="0" borderId="0">
      <alignment vertical="center"/>
    </xf>
    <xf numFmtId="0" fontId="67" fillId="37" borderId="0" applyNumberFormat="0" applyBorder="0" applyAlignment="0" applyProtection="0">
      <alignment vertical="center"/>
    </xf>
    <xf numFmtId="0" fontId="89" fillId="57" borderId="37">
      <alignment vertical="center"/>
      <protection locked="0"/>
    </xf>
    <xf numFmtId="0" fontId="7" fillId="0" borderId="0">
      <alignment vertical="center"/>
    </xf>
    <xf numFmtId="0" fontId="67" fillId="37" borderId="0" applyNumberFormat="0" applyBorder="0" applyAlignment="0" applyProtection="0">
      <alignment vertical="center"/>
    </xf>
    <xf numFmtId="0" fontId="7" fillId="0" borderId="0">
      <alignment vertical="center"/>
    </xf>
    <xf numFmtId="0" fontId="76" fillId="50" borderId="0" applyNumberFormat="0" applyBorder="0" applyAlignment="0" applyProtection="0">
      <alignment vertical="center"/>
    </xf>
    <xf numFmtId="0" fontId="67" fillId="37" borderId="0" applyNumberFormat="0" applyBorder="0" applyAlignment="0" applyProtection="0">
      <alignment vertical="center"/>
    </xf>
    <xf numFmtId="0" fontId="76" fillId="50" borderId="0" applyNumberFormat="0" applyBorder="0" applyAlignment="0" applyProtection="0">
      <alignment vertical="center"/>
    </xf>
    <xf numFmtId="0" fontId="67" fillId="37" borderId="0" applyNumberFormat="0" applyBorder="0" applyAlignment="0" applyProtection="0">
      <alignment vertical="center"/>
    </xf>
    <xf numFmtId="0" fontId="67" fillId="54" borderId="0" applyNumberFormat="0" applyBorder="0" applyAlignment="0" applyProtection="0">
      <alignment vertical="center"/>
    </xf>
    <xf numFmtId="0" fontId="66" fillId="37" borderId="0" applyNumberFormat="0" applyBorder="0" applyAlignment="0" applyProtection="0">
      <alignment vertical="center"/>
    </xf>
    <xf numFmtId="0" fontId="86" fillId="0" borderId="38" applyNumberFormat="0" applyAlignment="0" applyProtection="0">
      <alignment horizontal="left" vertical="center"/>
    </xf>
    <xf numFmtId="0" fontId="90" fillId="49" borderId="39" applyNumberFormat="0" applyAlignment="0" applyProtection="0">
      <alignment vertical="center"/>
    </xf>
    <xf numFmtId="0" fontId="26" fillId="38" borderId="0" applyNumberFormat="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0" fontId="26" fillId="48" borderId="0" applyNumberFormat="0" applyBorder="0" applyAlignment="0" applyProtection="0">
      <alignment vertical="center"/>
    </xf>
    <xf numFmtId="0" fontId="67" fillId="41"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89" fillId="57" borderId="37">
      <alignment vertical="center"/>
      <protection locked="0"/>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67" fillId="54" borderId="0" applyNumberFormat="0" applyBorder="0" applyAlignment="0" applyProtection="0">
      <alignment vertical="center"/>
    </xf>
    <xf numFmtId="15" fontId="88" fillId="0" borderId="0">
      <alignment vertical="center"/>
    </xf>
    <xf numFmtId="0" fontId="14" fillId="0" borderId="0">
      <alignment vertical="center"/>
    </xf>
    <xf numFmtId="9" fontId="7" fillId="0" borderId="0" applyFont="0" applyFill="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67" fillId="54" borderId="0" applyNumberFormat="0" applyBorder="0" applyAlignment="0" applyProtection="0">
      <alignment vertical="center"/>
    </xf>
    <xf numFmtId="0" fontId="67" fillId="41" borderId="0" applyNumberFormat="0" applyBorder="0" applyAlignment="0" applyProtection="0">
      <alignment vertical="center"/>
    </xf>
    <xf numFmtId="0" fontId="26" fillId="39" borderId="0" applyNumberFormat="0" applyBorder="0" applyAlignment="0" applyProtection="0">
      <alignment vertical="center"/>
    </xf>
    <xf numFmtId="0" fontId="67" fillId="35" borderId="0" applyNumberFormat="0" applyBorder="0" applyAlignment="0" applyProtection="0">
      <alignment vertical="center"/>
    </xf>
    <xf numFmtId="0" fontId="7" fillId="0" borderId="0" applyFont="0" applyFill="0" applyBorder="0" applyAlignment="0" applyProtection="0">
      <alignment vertical="center"/>
    </xf>
    <xf numFmtId="0" fontId="26" fillId="39" borderId="0" applyNumberFormat="0" applyBorder="0" applyAlignment="0" applyProtection="0">
      <alignment vertical="center"/>
    </xf>
    <xf numFmtId="0" fontId="67" fillId="35" borderId="0" applyNumberFormat="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75" fillId="0" borderId="31" applyNumberFormat="0" applyFill="0" applyAlignment="0" applyProtection="0">
      <alignment vertical="center"/>
    </xf>
    <xf numFmtId="0" fontId="26" fillId="39" borderId="0" applyNumberFormat="0" applyBorder="0" applyAlignment="0" applyProtection="0">
      <alignment vertical="center"/>
    </xf>
    <xf numFmtId="0" fontId="68" fillId="0" borderId="30" applyNumberFormat="0" applyFill="0" applyAlignment="0" applyProtection="0">
      <alignment vertical="center"/>
    </xf>
    <xf numFmtId="0" fontId="67" fillId="35" borderId="0" applyNumberFormat="0" applyBorder="0" applyAlignment="0" applyProtection="0">
      <alignment vertical="center"/>
    </xf>
    <xf numFmtId="0" fontId="75" fillId="0" borderId="31" applyNumberFormat="0" applyFill="0" applyAlignment="0" applyProtection="0">
      <alignment vertical="center"/>
    </xf>
    <xf numFmtId="0" fontId="26" fillId="39" borderId="0" applyNumberFormat="0" applyBorder="0" applyAlignment="0" applyProtection="0">
      <alignment vertical="center"/>
    </xf>
    <xf numFmtId="0" fontId="75" fillId="0" borderId="31" applyNumberFormat="0" applyFill="0" applyAlignment="0" applyProtection="0">
      <alignment vertical="center"/>
    </xf>
    <xf numFmtId="0" fontId="26" fillId="36" borderId="0" applyNumberFormat="0" applyBorder="0" applyAlignment="0" applyProtection="0">
      <alignment vertical="center"/>
    </xf>
    <xf numFmtId="0" fontId="67" fillId="37" borderId="0" applyNumberFormat="0" applyBorder="0" applyAlignment="0" applyProtection="0">
      <alignment vertical="center"/>
    </xf>
    <xf numFmtId="178" fontId="7" fillId="0" borderId="0" applyFont="0" applyFill="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7" fillId="38" borderId="0" applyNumberFormat="0" applyBorder="0" applyAlignment="0" applyProtection="0">
      <alignment vertical="center"/>
    </xf>
    <xf numFmtId="179" fontId="7" fillId="0" borderId="0" applyFont="0" applyFill="0" applyBorder="0" applyAlignment="0" applyProtection="0">
      <alignment vertical="center"/>
    </xf>
    <xf numFmtId="0" fontId="67" fillId="38" borderId="0" applyNumberFormat="0" applyBorder="0" applyAlignment="0" applyProtection="0">
      <alignment vertical="center"/>
    </xf>
    <xf numFmtId="0" fontId="67" fillId="37" borderId="0" applyNumberFormat="0" applyBorder="0" applyAlignment="0" applyProtection="0">
      <alignment vertical="center"/>
    </xf>
    <xf numFmtId="0" fontId="70" fillId="42" borderId="0" applyNumberFormat="0" applyBorder="0" applyAlignment="0" applyProtection="0">
      <alignment vertical="center"/>
    </xf>
    <xf numFmtId="0" fontId="67" fillId="38" borderId="0" applyNumberFormat="0" applyBorder="0" applyAlignment="0" applyProtection="0">
      <alignment vertical="center"/>
    </xf>
    <xf numFmtId="0" fontId="67" fillId="38" borderId="0" applyNumberFormat="0" applyBorder="0" applyAlignment="0" applyProtection="0">
      <alignment vertical="center"/>
    </xf>
    <xf numFmtId="0" fontId="71" fillId="0" borderId="12" applyNumberFormat="0" applyFill="0" applyProtection="0">
      <alignment horizontal="right" vertical="center"/>
    </xf>
    <xf numFmtId="0" fontId="67" fillId="38" borderId="0" applyNumberFormat="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180" fontId="91" fillId="0" borderId="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0" fontId="7" fillId="0" borderId="0">
      <alignment vertical="center"/>
    </xf>
    <xf numFmtId="0" fontId="67" fillId="41" borderId="0" applyNumberFormat="0" applyBorder="0" applyAlignment="0" applyProtection="0">
      <alignment vertical="center"/>
    </xf>
    <xf numFmtId="181" fontId="7" fillId="0" borderId="0" applyFont="0" applyFill="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0" fontId="67" fillId="41" borderId="0" applyNumberFormat="0" applyBorder="0" applyAlignment="0" applyProtection="0">
      <alignment vertical="center"/>
    </xf>
    <xf numFmtId="9" fontId="7" fillId="0" borderId="0" applyFont="0" applyFill="0" applyBorder="0" applyAlignment="0" applyProtection="0">
      <alignment vertical="center"/>
    </xf>
    <xf numFmtId="0" fontId="67" fillId="37" borderId="0" applyNumberFormat="0" applyBorder="0" applyAlignment="0" applyProtection="0">
      <alignment vertical="center"/>
    </xf>
    <xf numFmtId="0" fontId="26" fillId="48" borderId="0" applyNumberFormat="0" applyBorder="0" applyAlignment="0" applyProtection="0">
      <alignment vertical="center"/>
    </xf>
    <xf numFmtId="9" fontId="7" fillId="0" borderId="0" applyFont="0" applyFill="0" applyBorder="0" applyAlignment="0" applyProtection="0">
      <alignment vertical="center"/>
    </xf>
    <xf numFmtId="0" fontId="26" fillId="48" borderId="0" applyNumberFormat="0" applyBorder="0" applyAlignment="0" applyProtection="0">
      <alignment vertical="center"/>
    </xf>
    <xf numFmtId="9" fontId="7" fillId="0" borderId="0" applyFont="0" applyFill="0" applyBorder="0" applyAlignment="0" applyProtection="0">
      <alignment vertical="center"/>
    </xf>
    <xf numFmtId="0" fontId="26" fillId="48" borderId="0" applyNumberFormat="0" applyBorder="0" applyAlignment="0" applyProtection="0">
      <alignment vertical="center"/>
    </xf>
    <xf numFmtId="9" fontId="7" fillId="0" borderId="0" applyFont="0" applyFill="0" applyBorder="0" applyAlignment="0" applyProtection="0">
      <alignment vertical="center"/>
    </xf>
    <xf numFmtId="0" fontId="26" fillId="48" borderId="0" applyNumberFormat="0" applyBorder="0" applyAlignment="0" applyProtection="0">
      <alignment vertical="center"/>
    </xf>
    <xf numFmtId="0" fontId="92" fillId="58" borderId="0" applyNumberFormat="0" applyBorder="0" applyAlignment="0" applyProtection="0">
      <alignment vertical="center"/>
    </xf>
    <xf numFmtId="9" fontId="7" fillId="0" borderId="0" applyFont="0" applyFill="0" applyBorder="0" applyAlignment="0" applyProtection="0">
      <alignment vertical="center"/>
    </xf>
    <xf numFmtId="0" fontId="26" fillId="38" borderId="0" applyNumberFormat="0" applyBorder="0" applyAlignment="0" applyProtection="0">
      <alignment vertical="center"/>
    </xf>
    <xf numFmtId="9" fontId="7" fillId="0" borderId="0" applyFont="0" applyFill="0" applyBorder="0" applyAlignment="0" applyProtection="0">
      <alignment vertical="center"/>
    </xf>
    <xf numFmtId="0" fontId="26" fillId="38" borderId="0" applyNumberFormat="0" applyBorder="0" applyAlignment="0" applyProtection="0">
      <alignment vertical="center"/>
    </xf>
    <xf numFmtId="0" fontId="26" fillId="49" borderId="0" applyNumberFormat="0" applyBorder="0" applyAlignment="0" applyProtection="0">
      <alignment vertical="center"/>
    </xf>
    <xf numFmtId="9" fontId="7" fillId="0" borderId="0" applyFont="0" applyFill="0" applyBorder="0" applyAlignment="0" applyProtection="0">
      <alignment vertical="center"/>
    </xf>
    <xf numFmtId="0" fontId="26" fillId="38" borderId="0" applyNumberFormat="0" applyBorder="0" applyAlignment="0" applyProtection="0">
      <alignment vertical="center"/>
    </xf>
    <xf numFmtId="0" fontId="71" fillId="0" borderId="12" applyNumberFormat="0" applyFill="0" applyProtection="0">
      <alignment horizontal="left" vertical="center"/>
    </xf>
    <xf numFmtId="0" fontId="26" fillId="49" borderId="0" applyNumberFormat="0" applyBorder="0" applyAlignment="0" applyProtection="0">
      <alignment vertical="center"/>
    </xf>
    <xf numFmtId="0" fontId="26" fillId="38" borderId="0" applyNumberFormat="0" applyBorder="0" applyAlignment="0" applyProtection="0">
      <alignment vertical="center"/>
    </xf>
    <xf numFmtId="0" fontId="67" fillId="38" borderId="0" applyNumberFormat="0" applyBorder="0" applyAlignment="0" applyProtection="0">
      <alignment vertical="center"/>
    </xf>
    <xf numFmtId="0" fontId="67" fillId="38" borderId="0" applyNumberFormat="0" applyBorder="0" applyAlignment="0" applyProtection="0">
      <alignment vertical="center"/>
    </xf>
    <xf numFmtId="0" fontId="67" fillId="38" borderId="0" applyNumberFormat="0" applyBorder="0" applyAlignment="0" applyProtection="0">
      <alignment vertical="center"/>
    </xf>
    <xf numFmtId="0" fontId="7" fillId="59" borderId="0" applyNumberFormat="0" applyFont="0" applyBorder="0" applyAlignment="0" applyProtection="0">
      <alignment vertical="center"/>
    </xf>
    <xf numFmtId="0" fontId="67" fillId="37" borderId="0" applyNumberFormat="0" applyBorder="0" applyAlignment="0" applyProtection="0">
      <alignment vertical="center"/>
    </xf>
    <xf numFmtId="0" fontId="67" fillId="40" borderId="0" applyNumberFormat="0" applyBorder="0" applyAlignment="0" applyProtection="0">
      <alignment vertical="center"/>
    </xf>
    <xf numFmtId="0" fontId="67" fillId="37" borderId="0" applyNumberFormat="0" applyBorder="0" applyAlignment="0" applyProtection="0">
      <alignment vertical="center"/>
    </xf>
    <xf numFmtId="0" fontId="91" fillId="0" borderId="0">
      <alignment vertical="center"/>
    </xf>
    <xf numFmtId="0" fontId="67" fillId="37" borderId="0" applyNumberFormat="0" applyBorder="0" applyAlignment="0" applyProtection="0">
      <alignment vertical="center"/>
    </xf>
    <xf numFmtId="0" fontId="67" fillId="37" borderId="0" applyNumberFormat="0" applyBorder="0" applyAlignment="0" applyProtection="0">
      <alignment vertical="center"/>
    </xf>
    <xf numFmtId="0" fontId="77" fillId="0" borderId="32">
      <alignment horizontal="center" vertical="center"/>
    </xf>
    <xf numFmtId="0" fontId="7" fillId="0" borderId="0">
      <alignment vertical="center"/>
    </xf>
    <xf numFmtId="0" fontId="67" fillId="37" borderId="0" applyNumberFormat="0" applyBorder="0" applyAlignment="0" applyProtection="0">
      <alignment vertical="center"/>
    </xf>
    <xf numFmtId="9" fontId="7" fillId="0" borderId="0" applyFont="0" applyFill="0" applyBorder="0" applyAlignment="0" applyProtection="0">
      <alignment vertical="center"/>
    </xf>
    <xf numFmtId="0" fontId="93" fillId="0" borderId="40" applyNumberFormat="0" applyFill="0" applyAlignment="0" applyProtection="0">
      <alignment vertical="center"/>
    </xf>
    <xf numFmtId="0" fontId="67" fillId="37" borderId="0" applyNumberFormat="0" applyBorder="0" applyAlignment="0" applyProtection="0">
      <alignment vertical="center"/>
    </xf>
    <xf numFmtId="0" fontId="75" fillId="0" borderId="31" applyNumberFormat="0" applyFill="0" applyAlignment="0" applyProtection="0">
      <alignment vertical="center"/>
    </xf>
    <xf numFmtId="0" fontId="67" fillId="37" borderId="0" applyNumberFormat="0" applyBorder="0" applyAlignment="0" applyProtection="0">
      <alignment vertical="center"/>
    </xf>
    <xf numFmtId="0" fontId="75" fillId="0" borderId="31" applyNumberFormat="0" applyFill="0" applyAlignment="0" applyProtection="0">
      <alignment vertical="center"/>
    </xf>
    <xf numFmtId="0" fontId="67" fillId="35" borderId="0" applyNumberFormat="0" applyBorder="0" applyAlignment="0" applyProtection="0">
      <alignment vertical="center"/>
    </xf>
    <xf numFmtId="0" fontId="26" fillId="42" borderId="0" applyNumberFormat="0" applyBorder="0" applyAlignment="0" applyProtection="0">
      <alignment vertical="center"/>
    </xf>
    <xf numFmtId="0" fontId="26" fillId="42" borderId="0" applyNumberFormat="0" applyBorder="0" applyAlignment="0" applyProtection="0">
      <alignment vertical="center"/>
    </xf>
    <xf numFmtId="0" fontId="26" fillId="42" borderId="0" applyNumberFormat="0" applyBorder="0" applyAlignment="0" applyProtection="0">
      <alignment vertical="center"/>
    </xf>
    <xf numFmtId="0" fontId="72" fillId="39" borderId="1" applyNumberFormat="0" applyBorder="0" applyAlignment="0" applyProtection="0">
      <alignment vertical="center"/>
    </xf>
    <xf numFmtId="0" fontId="26" fillId="48" borderId="0" applyNumberFormat="0" applyBorder="0" applyAlignment="0" applyProtection="0">
      <alignment vertical="center"/>
    </xf>
    <xf numFmtId="0" fontId="67" fillId="46" borderId="0" applyNumberFormat="0" applyBorder="0" applyAlignment="0" applyProtection="0">
      <alignment vertical="center"/>
    </xf>
    <xf numFmtId="0" fontId="81" fillId="0" borderId="33" applyNumberFormat="0" applyFill="0" applyAlignment="0" applyProtection="0">
      <alignment vertical="center"/>
    </xf>
    <xf numFmtId="0" fontId="67" fillId="46" borderId="0" applyNumberFormat="0" applyBorder="0" applyAlignment="0" applyProtection="0">
      <alignment vertical="center"/>
    </xf>
    <xf numFmtId="0" fontId="67" fillId="35" borderId="0" applyNumberFormat="0" applyBorder="0" applyAlignment="0" applyProtection="0">
      <alignment vertical="center"/>
    </xf>
    <xf numFmtId="0" fontId="94" fillId="49" borderId="41">
      <alignment horizontal="left" vertical="center"/>
      <protection locked="0" hidden="1"/>
    </xf>
    <xf numFmtId="0" fontId="67" fillId="35" borderId="0" applyNumberFormat="0" applyBorder="0" applyAlignment="0" applyProtection="0">
      <alignment vertical="center"/>
    </xf>
    <xf numFmtId="0" fontId="94" fillId="49" borderId="41">
      <alignment horizontal="left" vertical="center"/>
      <protection locked="0" hidden="1"/>
    </xf>
    <xf numFmtId="0" fontId="81" fillId="0" borderId="33" applyNumberFormat="0" applyFill="0" applyAlignment="0" applyProtection="0">
      <alignment vertical="center"/>
    </xf>
    <xf numFmtId="0" fontId="67" fillId="35" borderId="0" applyNumberFormat="0" applyBorder="0" applyAlignment="0" applyProtection="0">
      <alignment vertical="center"/>
    </xf>
    <xf numFmtId="182" fontId="7" fillId="0" borderId="0" applyFont="0" applyFill="0" applyBorder="0" applyAlignment="0" applyProtection="0">
      <alignment vertical="center"/>
    </xf>
    <xf numFmtId="0" fontId="85" fillId="0" borderId="35" applyNumberFormat="0" applyFill="0" applyAlignment="0" applyProtection="0">
      <alignment vertical="center"/>
    </xf>
    <xf numFmtId="0" fontId="68" fillId="0" borderId="42" applyNumberFormat="0" applyFill="0" applyAlignment="0" applyProtection="0">
      <alignment vertical="center"/>
    </xf>
    <xf numFmtId="0" fontId="67" fillId="35" borderId="0" applyNumberFormat="0" applyBorder="0" applyAlignment="0" applyProtection="0">
      <alignment vertical="center"/>
    </xf>
    <xf numFmtId="0" fontId="68" fillId="0" borderId="42" applyNumberFormat="0" applyFill="0" applyAlignment="0" applyProtection="0">
      <alignment vertical="center"/>
    </xf>
    <xf numFmtId="0" fontId="67" fillId="35" borderId="0" applyNumberFormat="0" applyBorder="0" applyAlignment="0" applyProtection="0">
      <alignment vertical="center"/>
    </xf>
    <xf numFmtId="0" fontId="68" fillId="0" borderId="30" applyNumberFormat="0" applyFill="0" applyAlignment="0" applyProtection="0">
      <alignment vertical="center"/>
    </xf>
    <xf numFmtId="0" fontId="67" fillId="35" borderId="0" applyNumberFormat="0" applyBorder="0" applyAlignment="0" applyProtection="0">
      <alignment vertical="center"/>
    </xf>
    <xf numFmtId="0" fontId="75" fillId="0" borderId="31" applyNumberFormat="0" applyFill="0" applyAlignment="0" applyProtection="0">
      <alignment vertical="center"/>
    </xf>
    <xf numFmtId="0" fontId="68" fillId="0" borderId="30" applyNumberFormat="0" applyFill="0" applyAlignment="0" applyProtection="0">
      <alignment vertical="center"/>
    </xf>
    <xf numFmtId="0" fontId="67" fillId="35" borderId="0" applyNumberFormat="0" applyBorder="0" applyAlignment="0" applyProtection="0">
      <alignment vertical="center"/>
    </xf>
    <xf numFmtId="9" fontId="7" fillId="0" borderId="0" applyFont="0" applyFill="0" applyBorder="0" applyAlignment="0" applyProtection="0">
      <alignment vertical="center"/>
    </xf>
    <xf numFmtId="0" fontId="75" fillId="0" borderId="31" applyNumberFormat="0" applyFill="0" applyAlignment="0" applyProtection="0">
      <alignment vertical="center"/>
    </xf>
    <xf numFmtId="0" fontId="26" fillId="3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77" fillId="0" borderId="0" applyNumberFormat="0" applyFill="0" applyBorder="0" applyAlignment="0" applyProtection="0">
      <alignment vertical="center"/>
    </xf>
    <xf numFmtId="0" fontId="67" fillId="49" borderId="0" applyNumberFormat="0" applyBorder="0" applyAlignment="0" applyProtection="0">
      <alignment vertical="center"/>
    </xf>
    <xf numFmtId="0" fontId="67" fillId="49" borderId="0" applyNumberFormat="0" applyBorder="0" applyAlignment="0" applyProtection="0">
      <alignment vertical="center"/>
    </xf>
    <xf numFmtId="0" fontId="67" fillId="40" borderId="0" applyNumberFormat="0" applyBorder="0" applyAlignment="0" applyProtection="0">
      <alignment vertical="center"/>
    </xf>
    <xf numFmtId="0" fontId="75" fillId="0" borderId="31" applyNumberFormat="0" applyFill="0" applyAlignment="0" applyProtection="0">
      <alignment vertical="center"/>
    </xf>
    <xf numFmtId="183" fontId="7" fillId="0" borderId="0" applyFont="0" applyFill="0" applyBorder="0" applyAlignment="0" applyProtection="0">
      <alignment vertical="center"/>
    </xf>
    <xf numFmtId="9" fontId="7" fillId="0" borderId="0" applyFont="0" applyFill="0" applyBorder="0" applyAlignment="0" applyProtection="0">
      <alignment vertical="center"/>
    </xf>
    <xf numFmtId="184" fontId="7" fillId="0" borderId="0" applyFont="0" applyFill="0" applyBorder="0" applyAlignment="0" applyProtection="0">
      <alignment vertical="center"/>
    </xf>
    <xf numFmtId="0" fontId="95" fillId="0" borderId="0" applyNumberFormat="0" applyFill="0" applyBorder="0" applyAlignment="0" applyProtection="0">
      <alignment vertical="center"/>
    </xf>
    <xf numFmtId="0" fontId="85" fillId="0" borderId="35" applyNumberFormat="0" applyFill="0" applyAlignment="0" applyProtection="0">
      <alignment vertical="center"/>
    </xf>
    <xf numFmtId="185" fontId="91" fillId="0" borderId="0">
      <alignment vertical="center"/>
    </xf>
    <xf numFmtId="0" fontId="81" fillId="0" borderId="33" applyNumberFormat="0" applyFill="0" applyAlignment="0" applyProtection="0">
      <alignment vertical="center"/>
    </xf>
    <xf numFmtId="15" fontId="88" fillId="0" borderId="0">
      <alignment vertical="center"/>
    </xf>
    <xf numFmtId="15" fontId="88" fillId="0" borderId="0">
      <alignment vertical="center"/>
    </xf>
    <xf numFmtId="186" fontId="91" fillId="0" borderId="0">
      <alignment vertical="center"/>
    </xf>
    <xf numFmtId="0" fontId="72" fillId="38" borderId="0" applyNumberFormat="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96" fillId="0" borderId="43" applyNumberFormat="0" applyFill="0" applyAlignment="0" applyProtection="0">
      <alignment vertical="center"/>
    </xf>
    <xf numFmtId="0" fontId="66" fillId="37" borderId="0" applyNumberFormat="0" applyBorder="0" applyAlignment="0" applyProtection="0">
      <alignment vertical="center"/>
    </xf>
    <xf numFmtId="0" fontId="86" fillId="0" borderId="38" applyNumberFormat="0" applyAlignment="0" applyProtection="0">
      <alignment horizontal="left" vertical="center"/>
    </xf>
    <xf numFmtId="0" fontId="86" fillId="0" borderId="7">
      <alignment horizontal="left" vertical="center"/>
    </xf>
    <xf numFmtId="0" fontId="86" fillId="0" borderId="7">
      <alignment horizontal="left" vertical="center"/>
    </xf>
    <xf numFmtId="43" fontId="0" fillId="0" borderId="0" applyFont="0" applyFill="0" applyBorder="0" applyAlignment="0" applyProtection="0">
      <alignment vertical="center"/>
    </xf>
    <xf numFmtId="0" fontId="72" fillId="39" borderId="1" applyNumberFormat="0" applyBorder="0" applyAlignment="0" applyProtection="0">
      <alignment vertical="center"/>
    </xf>
    <xf numFmtId="43" fontId="0" fillId="0" borderId="0" applyFont="0" applyFill="0" applyBorder="0" applyAlignment="0" applyProtection="0">
      <alignment vertical="center"/>
    </xf>
    <xf numFmtId="0" fontId="72" fillId="39" borderId="1" applyNumberFormat="0" applyBorder="0" applyAlignment="0" applyProtection="0">
      <alignment vertical="center"/>
    </xf>
    <xf numFmtId="0" fontId="72" fillId="39" borderId="1" applyNumberFormat="0" applyBorder="0" applyAlignment="0" applyProtection="0">
      <alignment vertical="center"/>
    </xf>
    <xf numFmtId="0" fontId="72" fillId="39" borderId="1" applyNumberFormat="0" applyBorder="0" applyAlignment="0" applyProtection="0">
      <alignment vertical="center"/>
    </xf>
    <xf numFmtId="0" fontId="72" fillId="39" borderId="1" applyNumberFormat="0" applyBorder="0" applyAlignment="0" applyProtection="0">
      <alignment vertical="center"/>
    </xf>
    <xf numFmtId="0" fontId="72" fillId="39" borderId="1" applyNumberFormat="0" applyBorder="0" applyAlignment="0" applyProtection="0">
      <alignment vertical="center"/>
    </xf>
    <xf numFmtId="187" fontId="97" fillId="60" borderId="0">
      <alignment vertical="center"/>
    </xf>
    <xf numFmtId="187" fontId="98" fillId="61" borderId="0">
      <alignment vertical="center"/>
    </xf>
    <xf numFmtId="38" fontId="7" fillId="0" borderId="0" applyFont="0" applyFill="0" applyBorder="0" applyAlignment="0" applyProtection="0">
      <alignment vertical="center"/>
    </xf>
    <xf numFmtId="0" fontId="7" fillId="0" borderId="0">
      <alignment vertical="center"/>
    </xf>
    <xf numFmtId="40" fontId="7" fillId="0" borderId="0" applyFont="0" applyFill="0" applyBorder="0" applyAlignment="0" applyProtection="0">
      <alignment vertical="center"/>
    </xf>
    <xf numFmtId="43" fontId="0" fillId="0" borderId="0" applyFont="0" applyFill="0" applyBorder="0" applyAlignment="0" applyProtection="0">
      <alignment vertical="center"/>
    </xf>
    <xf numFmtId="177" fontId="7" fillId="0" borderId="0" applyFont="0" applyFill="0" applyBorder="0" applyAlignment="0" applyProtection="0">
      <alignment vertical="center"/>
    </xf>
    <xf numFmtId="188" fontId="7" fillId="0" borderId="0" applyFont="0" applyFill="0" applyBorder="0" applyAlignment="0" applyProtection="0">
      <alignment vertical="center"/>
    </xf>
    <xf numFmtId="40" fontId="99" fillId="55" borderId="41">
      <alignment horizontal="centerContinuous" vertical="center"/>
    </xf>
    <xf numFmtId="1" fontId="71" fillId="0" borderId="29" applyFill="0" applyProtection="0">
      <alignment horizontal="center" vertical="center"/>
    </xf>
    <xf numFmtId="0" fontId="75" fillId="0" borderId="31" applyNumberFormat="0" applyFill="0" applyAlignment="0" applyProtection="0">
      <alignment vertical="center"/>
    </xf>
    <xf numFmtId="40" fontId="99" fillId="55" borderId="41">
      <alignment horizontal="centerContinuous" vertical="center"/>
    </xf>
    <xf numFmtId="37" fontId="100" fillId="0" borderId="0">
      <alignment vertical="center"/>
    </xf>
    <xf numFmtId="0" fontId="77" fillId="0" borderId="32">
      <alignment horizontal="center" vertical="center"/>
    </xf>
    <xf numFmtId="9" fontId="7" fillId="0" borderId="0" applyFont="0" applyFill="0" applyBorder="0" applyAlignment="0" applyProtection="0">
      <alignment vertical="center"/>
    </xf>
    <xf numFmtId="37" fontId="100" fillId="0" borderId="0">
      <alignment vertical="center"/>
    </xf>
    <xf numFmtId="0" fontId="77" fillId="0" borderId="32">
      <alignment horizontal="center" vertical="center"/>
    </xf>
    <xf numFmtId="37" fontId="100" fillId="0" borderId="0">
      <alignment vertical="center"/>
    </xf>
    <xf numFmtId="0" fontId="77" fillId="0" borderId="32">
      <alignment horizontal="center" vertical="center"/>
    </xf>
    <xf numFmtId="37" fontId="100" fillId="0" borderId="0">
      <alignment vertical="center"/>
    </xf>
    <xf numFmtId="0" fontId="77" fillId="0" borderId="32">
      <alignment horizontal="center" vertical="center"/>
    </xf>
    <xf numFmtId="9" fontId="7" fillId="0" borderId="0" applyFont="0" applyFill="0" applyBorder="0" applyAlignment="0" applyProtection="0">
      <alignment vertical="center"/>
    </xf>
    <xf numFmtId="0" fontId="101" fillId="0" borderId="0">
      <alignment vertical="top"/>
      <protection locked="0"/>
    </xf>
    <xf numFmtId="189" fontId="71" fillId="0" borderId="0">
      <alignment vertical="center"/>
    </xf>
    <xf numFmtId="0" fontId="79" fillId="0" borderId="0">
      <alignment vertical="center"/>
    </xf>
    <xf numFmtId="9" fontId="7" fillId="0" borderId="0" applyFont="0" applyFill="0" applyBorder="0" applyAlignment="0" applyProtection="0">
      <alignment vertical="center"/>
    </xf>
    <xf numFmtId="14" fontId="69" fillId="0" borderId="0">
      <alignment horizontal="center" vertical="center" wrapText="1"/>
      <protection locked="0"/>
    </xf>
    <xf numFmtId="3" fontId="7" fillId="0" borderId="0" applyFont="0" applyFill="0" applyBorder="0" applyAlignment="0" applyProtection="0">
      <alignment vertical="center"/>
    </xf>
    <xf numFmtId="10" fontId="7" fillId="0" borderId="0" applyFont="0" applyFill="0" applyBorder="0" applyAlignment="0" applyProtection="0">
      <alignment vertical="center"/>
    </xf>
    <xf numFmtId="0" fontId="7" fillId="0" borderId="0">
      <alignment vertical="center"/>
    </xf>
    <xf numFmtId="0" fontId="89" fillId="57" borderId="37">
      <alignment vertical="center"/>
      <protection locked="0"/>
    </xf>
    <xf numFmtId="9" fontId="7" fillId="0" borderId="0" applyFont="0" applyFill="0" applyBorder="0" applyAlignment="0" applyProtection="0">
      <alignment vertical="center"/>
    </xf>
    <xf numFmtId="190" fontId="7" fillId="0" borderId="0" applyFont="0" applyFill="0" applyProtection="0">
      <alignment vertical="center"/>
    </xf>
    <xf numFmtId="9" fontId="7" fillId="0" borderId="0" applyFont="0" applyFill="0" applyBorder="0" applyAlignment="0" applyProtection="0">
      <alignment vertical="center"/>
    </xf>
    <xf numFmtId="0" fontId="7" fillId="0" borderId="0" applyNumberFormat="0" applyFont="0" applyFill="0" applyBorder="0" applyAlignment="0" applyProtection="0">
      <alignment horizontal="left" vertical="center"/>
    </xf>
    <xf numFmtId="15" fontId="7" fillId="0" borderId="0" applyFont="0" applyFill="0" applyBorder="0" applyAlignment="0" applyProtection="0">
      <alignment vertical="center"/>
    </xf>
    <xf numFmtId="0" fontId="77" fillId="0" borderId="32">
      <alignment horizontal="center" vertical="center"/>
    </xf>
    <xf numFmtId="0" fontId="71" fillId="0" borderId="12" applyNumberFormat="0" applyFill="0" applyProtection="0">
      <alignment horizontal="right" vertical="center"/>
    </xf>
    <xf numFmtId="15" fontId="7" fillId="0" borderId="0" applyFont="0" applyFill="0" applyBorder="0" applyAlignment="0" applyProtection="0">
      <alignment vertical="center"/>
    </xf>
    <xf numFmtId="0" fontId="71" fillId="0" borderId="12" applyNumberFormat="0" applyFill="0" applyProtection="0">
      <alignment horizontal="right" vertical="center"/>
    </xf>
    <xf numFmtId="4" fontId="7" fillId="0" borderId="0" applyFont="0" applyFill="0" applyBorder="0" applyAlignment="0" applyProtection="0">
      <alignment vertical="center"/>
    </xf>
    <xf numFmtId="4" fontId="7" fillId="0" borderId="0" applyFont="0" applyFill="0" applyBorder="0" applyAlignment="0" applyProtection="0">
      <alignment vertical="center"/>
    </xf>
    <xf numFmtId="0" fontId="7" fillId="0" borderId="0">
      <alignment vertical="center"/>
    </xf>
    <xf numFmtId="0" fontId="71" fillId="0" borderId="12" applyNumberFormat="0" applyFill="0" applyProtection="0">
      <alignment horizontal="right" vertical="center"/>
    </xf>
    <xf numFmtId="0" fontId="77" fillId="0" borderId="32">
      <alignment horizontal="center" vertical="center"/>
    </xf>
    <xf numFmtId="0" fontId="77" fillId="0" borderId="32">
      <alignment horizontal="center" vertical="center"/>
    </xf>
    <xf numFmtId="0" fontId="77" fillId="0" borderId="32">
      <alignment horizontal="center" vertical="center"/>
    </xf>
    <xf numFmtId="0" fontId="77" fillId="0" borderId="32">
      <alignment horizontal="center" vertical="center"/>
    </xf>
    <xf numFmtId="3" fontId="7" fillId="0" borderId="0" applyFont="0" applyFill="0" applyBorder="0" applyAlignment="0" applyProtection="0">
      <alignment vertical="center"/>
    </xf>
    <xf numFmtId="0" fontId="7" fillId="59" borderId="0" applyNumberFormat="0" applyFont="0" applyBorder="0" applyAlignment="0" applyProtection="0">
      <alignment vertical="center"/>
    </xf>
    <xf numFmtId="0" fontId="89" fillId="57" borderId="37">
      <alignment vertical="center"/>
      <protection locked="0"/>
    </xf>
    <xf numFmtId="0" fontId="102" fillId="0" borderId="0">
      <alignment vertical="center"/>
    </xf>
    <xf numFmtId="0" fontId="89" fillId="57" borderId="37">
      <alignment vertical="center"/>
      <protection locked="0"/>
    </xf>
    <xf numFmtId="0" fontId="89" fillId="57" borderId="37">
      <alignment vertical="center"/>
      <protection locked="0"/>
    </xf>
    <xf numFmtId="0" fontId="7" fillId="0" borderId="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43" fontId="0"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87" fillId="0" borderId="0" applyNumberForma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96" fillId="0" borderId="43" applyNumberFormat="0" applyFill="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81" fillId="0" borderId="33" applyNumberFormat="0" applyFill="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1" fillId="0" borderId="12" applyNumberFormat="0" applyFill="0" applyProtection="0">
      <alignment horizontal="right" vertical="center"/>
    </xf>
    <xf numFmtId="9" fontId="7" fillId="0" borderId="0" applyFont="0" applyFill="0" applyBorder="0" applyAlignment="0" applyProtection="0">
      <alignment vertical="center"/>
    </xf>
    <xf numFmtId="0" fontId="93" fillId="0" borderId="40" applyNumberFormat="0" applyFill="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103" fillId="0" borderId="44" applyNumberFormat="0" applyFill="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191" fontId="7" fillId="0" borderId="0" applyFont="0" applyFill="0" applyBorder="0" applyAlignment="0" applyProtection="0">
      <alignment vertical="center"/>
    </xf>
    <xf numFmtId="0" fontId="71" fillId="0" borderId="12" applyNumberFormat="0" applyFill="0" applyProtection="0">
      <alignment horizontal="right" vertical="center"/>
    </xf>
    <xf numFmtId="0" fontId="71" fillId="0" borderId="12" applyNumberFormat="0" applyFill="0" applyProtection="0">
      <alignment horizontal="right" vertical="center"/>
    </xf>
    <xf numFmtId="0" fontId="75" fillId="0" borderId="31" applyNumberFormat="0" applyFill="0" applyAlignment="0" applyProtection="0">
      <alignment vertical="center"/>
    </xf>
    <xf numFmtId="0" fontId="75" fillId="0" borderId="31" applyNumberFormat="0" applyFill="0" applyAlignment="0" applyProtection="0">
      <alignment vertical="center"/>
    </xf>
    <xf numFmtId="0" fontId="81" fillId="0" borderId="33" applyNumberFormat="0" applyFill="0" applyAlignment="0" applyProtection="0">
      <alignment vertical="center"/>
    </xf>
    <xf numFmtId="0" fontId="75" fillId="0" borderId="31"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5" fillId="0" borderId="35" applyNumberFormat="0" applyFill="0" applyAlignment="0" applyProtection="0">
      <alignment vertical="center"/>
    </xf>
    <xf numFmtId="0" fontId="70" fillId="36" borderId="0" applyNumberFormat="0" applyBorder="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81" fillId="0" borderId="33" applyNumberFormat="0" applyFill="0" applyAlignment="0" applyProtection="0">
      <alignment vertical="center"/>
    </xf>
    <xf numFmtId="0" fontId="103" fillId="0" borderId="44" applyNumberFormat="0" applyFill="0" applyAlignment="0" applyProtection="0">
      <alignment vertical="center"/>
    </xf>
    <xf numFmtId="0" fontId="70" fillId="36" borderId="0" applyNumberFormat="0" applyBorder="0" applyAlignment="0" applyProtection="0">
      <alignment vertical="center"/>
    </xf>
    <xf numFmtId="0" fontId="85" fillId="0" borderId="35" applyNumberFormat="0" applyFill="0" applyAlignment="0" applyProtection="0">
      <alignment vertical="center"/>
    </xf>
    <xf numFmtId="0" fontId="70" fillId="36" borderId="0" applyNumberFormat="0" applyBorder="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0" fontId="85" fillId="0" borderId="35" applyNumberFormat="0" applyFill="0" applyAlignment="0" applyProtection="0">
      <alignment vertical="center"/>
    </xf>
    <xf numFmtId="1" fontId="71" fillId="0" borderId="29" applyFill="0" applyProtection="0">
      <alignment horizontal="center" vertical="center"/>
    </xf>
    <xf numFmtId="0" fontId="103" fillId="0" borderId="0" applyNumberFormat="0" applyFill="0" applyBorder="0" applyAlignment="0" applyProtection="0">
      <alignment vertical="center"/>
    </xf>
    <xf numFmtId="192" fontId="0" fillId="0" borderId="0" applyFont="0" applyFill="0" applyBorder="0" applyAlignment="0" applyProtection="0">
      <alignment vertical="center"/>
    </xf>
    <xf numFmtId="0" fontId="103" fillId="0" borderId="0" applyNumberFormat="0" applyFill="0" applyBorder="0" applyAlignment="0" applyProtection="0">
      <alignment vertical="center"/>
    </xf>
    <xf numFmtId="192" fontId="0" fillId="0" borderId="0" applyFon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0" fillId="0" borderId="0">
      <alignment vertical="center"/>
    </xf>
    <xf numFmtId="0" fontId="87" fillId="0" borderId="0" applyNumberFormat="0" applyFill="0" applyBorder="0" applyAlignment="0" applyProtection="0">
      <alignment vertical="center"/>
    </xf>
    <xf numFmtId="0" fontId="0" fillId="0" borderId="0">
      <alignment vertical="center"/>
    </xf>
    <xf numFmtId="0" fontId="90" fillId="49" borderId="39" applyNumberFormat="0" applyAlignment="0" applyProtection="0">
      <alignment vertical="center"/>
    </xf>
    <xf numFmtId="0" fontId="87" fillId="0" borderId="0" applyNumberFormat="0" applyFill="0" applyBorder="0" applyAlignment="0" applyProtection="0">
      <alignment vertical="center"/>
    </xf>
    <xf numFmtId="0" fontId="105" fillId="0" borderId="12" applyNumberFormat="0" applyFill="0" applyProtection="0">
      <alignment horizontal="center" vertical="center"/>
    </xf>
    <xf numFmtId="0" fontId="105" fillId="0" borderId="12" applyNumberFormat="0" applyFill="0" applyProtection="0">
      <alignment horizontal="center" vertical="center"/>
    </xf>
    <xf numFmtId="0" fontId="105" fillId="0" borderId="12" applyNumberFormat="0" applyFill="0" applyProtection="0">
      <alignment horizontal="center" vertical="center"/>
    </xf>
    <xf numFmtId="0" fontId="105" fillId="0" borderId="12" applyNumberFormat="0" applyFill="0" applyProtection="0">
      <alignment horizontal="center" vertical="center"/>
    </xf>
    <xf numFmtId="0" fontId="105" fillId="0" borderId="12" applyNumberFormat="0" applyFill="0" applyProtection="0">
      <alignment horizontal="center" vertical="center"/>
    </xf>
    <xf numFmtId="0" fontId="76" fillId="44" borderId="0" applyNumberFormat="0" applyBorder="0" applyAlignment="0" applyProtection="0">
      <alignment vertical="center"/>
    </xf>
    <xf numFmtId="0" fontId="105" fillId="0" borderId="12" applyNumberFormat="0" applyFill="0" applyProtection="0">
      <alignment horizontal="center" vertical="center"/>
    </xf>
    <xf numFmtId="0" fontId="105" fillId="0" borderId="12" applyNumberFormat="0" applyFill="0" applyProtection="0">
      <alignment horizontal="center" vertical="center"/>
    </xf>
    <xf numFmtId="0" fontId="105" fillId="0" borderId="12" applyNumberFormat="0" applyFill="0" applyProtection="0">
      <alignment horizontal="center"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65" fillId="0" borderId="29" applyNumberFormat="0" applyFill="0" applyProtection="0">
      <alignment horizontal="center" vertical="center"/>
    </xf>
    <xf numFmtId="0" fontId="65" fillId="0" borderId="29" applyNumberFormat="0" applyFill="0" applyProtection="0">
      <alignment horizontal="center" vertical="center"/>
    </xf>
    <xf numFmtId="0" fontId="65" fillId="0" borderId="29" applyNumberFormat="0" applyFill="0" applyProtection="0">
      <alignment horizontal="center" vertical="center"/>
    </xf>
    <xf numFmtId="0" fontId="65" fillId="0" borderId="29" applyNumberFormat="0" applyFill="0" applyProtection="0">
      <alignment horizontal="center" vertical="center"/>
    </xf>
    <xf numFmtId="0" fontId="65" fillId="0" borderId="29" applyNumberFormat="0" applyFill="0" applyProtection="0">
      <alignment horizontal="center" vertical="center"/>
    </xf>
    <xf numFmtId="0" fontId="65" fillId="0" borderId="29" applyNumberFormat="0" applyFill="0" applyProtection="0">
      <alignment horizontal="center" vertical="center"/>
    </xf>
    <xf numFmtId="0" fontId="65" fillId="0" borderId="29" applyNumberFormat="0" applyFill="0" applyProtection="0">
      <alignment horizontal="center" vertical="center"/>
    </xf>
    <xf numFmtId="0" fontId="76" fillId="44" borderId="0" applyNumberFormat="0" applyBorder="0" applyAlignment="0" applyProtection="0">
      <alignment vertical="center"/>
    </xf>
    <xf numFmtId="0" fontId="107" fillId="0" borderId="0" applyNumberFormat="0" applyFill="0" applyBorder="0" applyAlignment="0" applyProtection="0">
      <alignment vertical="center"/>
    </xf>
    <xf numFmtId="0" fontId="76" fillId="44" borderId="0" applyNumberFormat="0" applyBorder="0" applyAlignment="0" applyProtection="0">
      <alignment vertical="center"/>
    </xf>
    <xf numFmtId="0" fontId="107" fillId="0" borderId="0" applyNumberFormat="0" applyFill="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107" fillId="0" borderId="0" applyNumberFormat="0" applyFill="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107" fillId="0" borderId="0" applyNumberFormat="0" applyFill="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107" fillId="0" borderId="0" applyNumberFormat="0" applyFill="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76" fillId="44" borderId="0" applyNumberFormat="0" applyBorder="0" applyAlignment="0" applyProtection="0">
      <alignment vertical="center"/>
    </xf>
    <xf numFmtId="0" fontId="108" fillId="50" borderId="0" applyNumberFormat="0" applyBorder="0" applyAlignment="0" applyProtection="0">
      <alignment vertical="center"/>
    </xf>
    <xf numFmtId="0" fontId="76" fillId="44" borderId="0" applyNumberFormat="0" applyBorder="0" applyAlignment="0" applyProtection="0">
      <alignment vertical="center"/>
    </xf>
    <xf numFmtId="0" fontId="108" fillId="50" borderId="0" applyNumberFormat="0" applyBorder="0" applyAlignment="0" applyProtection="0">
      <alignment vertical="center"/>
    </xf>
    <xf numFmtId="0" fontId="108" fillId="50" borderId="0" applyNumberFormat="0" applyBorder="0" applyAlignment="0" applyProtection="0">
      <alignment vertical="center"/>
    </xf>
    <xf numFmtId="0" fontId="108"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108" fillId="44" borderId="0" applyNumberFormat="0" applyBorder="0" applyAlignment="0" applyProtection="0">
      <alignment vertical="center"/>
    </xf>
    <xf numFmtId="0" fontId="108" fillId="44" borderId="0" applyNumberFormat="0" applyBorder="0" applyAlignment="0" applyProtection="0">
      <alignment vertical="center"/>
    </xf>
    <xf numFmtId="0" fontId="108" fillId="44" borderId="0" applyNumberFormat="0" applyBorder="0" applyAlignment="0" applyProtection="0">
      <alignment vertical="center"/>
    </xf>
    <xf numFmtId="0" fontId="108" fillId="44" borderId="0" applyNumberFormat="0" applyBorder="0" applyAlignment="0" applyProtection="0">
      <alignment vertical="center"/>
    </xf>
    <xf numFmtId="0" fontId="108" fillId="44" borderId="0" applyNumberFormat="0" applyBorder="0" applyAlignment="0" applyProtection="0">
      <alignment vertical="center"/>
    </xf>
    <xf numFmtId="0" fontId="0" fillId="0" borderId="0">
      <alignment vertical="center"/>
    </xf>
    <xf numFmtId="0" fontId="108" fillId="44" borderId="0" applyNumberFormat="0" applyBorder="0" applyAlignment="0" applyProtection="0">
      <alignment vertical="center"/>
    </xf>
    <xf numFmtId="0" fontId="108" fillId="44" borderId="0" applyNumberFormat="0" applyBorder="0" applyAlignment="0" applyProtection="0">
      <alignment vertical="center"/>
    </xf>
    <xf numFmtId="0" fontId="83" fillId="51" borderId="0" applyNumberFormat="0" applyBorder="0" applyAlignment="0" applyProtection="0">
      <alignment vertical="center"/>
    </xf>
    <xf numFmtId="0" fontId="108" fillId="44" borderId="0" applyNumberFormat="0" applyBorder="0" applyAlignment="0" applyProtection="0">
      <alignment vertical="center"/>
    </xf>
    <xf numFmtId="0" fontId="73" fillId="44" borderId="0" applyNumberFormat="0" applyBorder="0" applyAlignment="0" applyProtection="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88" fillId="0" borderId="0">
      <alignment vertical="center"/>
    </xf>
    <xf numFmtId="0" fontId="76" fillId="50" borderId="0" applyNumberFormat="0" applyBorder="0" applyAlignment="0" applyProtection="0">
      <alignment vertical="center"/>
    </xf>
    <xf numFmtId="0" fontId="76" fillId="50"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8" fillId="0" borderId="30" applyNumberFormat="0" applyFill="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9" fillId="0" borderId="45" applyNumberFormat="0" applyFill="0" applyAlignment="0" applyProtection="0">
      <alignment vertical="center"/>
    </xf>
    <xf numFmtId="0" fontId="7" fillId="0" borderId="0">
      <alignment vertical="center"/>
    </xf>
    <xf numFmtId="0" fontId="70" fillId="36" borderId="0" applyNumberFormat="0" applyBorder="0" applyAlignment="0" applyProtection="0">
      <alignment vertical="center"/>
    </xf>
    <xf numFmtId="0" fontId="7" fillId="0" borderId="0">
      <alignment vertical="center"/>
    </xf>
    <xf numFmtId="0" fontId="70" fillId="36" borderId="0" applyNumberFormat="0" applyBorder="0" applyAlignment="0" applyProtection="0">
      <alignment vertical="center"/>
    </xf>
    <xf numFmtId="0" fontId="7" fillId="0" borderId="0">
      <alignment vertical="center"/>
    </xf>
    <xf numFmtId="0" fontId="70" fillId="36" borderId="0" applyNumberFormat="0" applyBorder="0" applyAlignment="0" applyProtection="0">
      <alignment vertical="center"/>
    </xf>
    <xf numFmtId="0" fontId="7" fillId="0" borderId="0">
      <alignment vertical="center"/>
    </xf>
    <xf numFmtId="0" fontId="7" fillId="0" borderId="0">
      <alignment vertical="center"/>
    </xf>
    <xf numFmtId="0" fontId="70" fillId="36" borderId="0" applyNumberFormat="0" applyBorder="0" applyAlignment="0" applyProtection="0">
      <alignment vertical="center"/>
    </xf>
    <xf numFmtId="0" fontId="7" fillId="0" borderId="0">
      <alignment vertical="center"/>
    </xf>
    <xf numFmtId="0" fontId="0" fillId="0" borderId="0">
      <alignment vertical="center"/>
    </xf>
    <xf numFmtId="0" fontId="0" fillId="0" borderId="0">
      <alignment vertical="center"/>
    </xf>
    <xf numFmtId="0" fontId="110" fillId="41" borderId="46" applyNumberFormat="0" applyAlignment="0" applyProtection="0">
      <alignment vertical="center"/>
    </xf>
    <xf numFmtId="0" fontId="0" fillId="0" borderId="0">
      <alignment vertical="center"/>
    </xf>
    <xf numFmtId="0" fontId="7" fillId="0" borderId="0">
      <alignment vertical="center"/>
    </xf>
    <xf numFmtId="0" fontId="0" fillId="0" borderId="0">
      <alignment vertical="center"/>
    </xf>
    <xf numFmtId="0" fontId="0" fillId="39" borderId="36" applyNumberFormat="0" applyFont="0" applyAlignment="0" applyProtection="0">
      <alignment vertical="center"/>
    </xf>
    <xf numFmtId="0" fontId="7" fillId="0" borderId="0">
      <alignment vertical="center"/>
    </xf>
    <xf numFmtId="0" fontId="0" fillId="39" borderId="36" applyNumberFormat="0" applyFon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39" borderId="36" applyNumberFormat="0" applyFont="0" applyAlignment="0" applyProtection="0">
      <alignment vertical="center"/>
    </xf>
    <xf numFmtId="0" fontId="7"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alignment vertical="center"/>
    </xf>
    <xf numFmtId="0" fontId="0" fillId="0" borderId="0">
      <alignment vertical="center"/>
    </xf>
    <xf numFmtId="0" fontId="0" fillId="39" borderId="36" applyNumberFormat="0" applyFon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6" fillId="62" borderId="0" applyNumberFormat="0" applyBorder="0" applyAlignment="0" applyProtection="0">
      <alignment vertical="center"/>
    </xf>
    <xf numFmtId="0" fontId="7" fillId="0" borderId="0">
      <alignment vertical="center"/>
    </xf>
    <xf numFmtId="0" fontId="66" fillId="62"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14"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6" fillId="52"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4" fillId="38" borderId="34"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10" fillId="41" borderId="46" applyNumberFormat="0" applyAlignment="0" applyProtection="0">
      <alignment vertical="center"/>
    </xf>
    <xf numFmtId="0" fontId="7" fillId="0" borderId="0">
      <alignment vertical="center"/>
    </xf>
    <xf numFmtId="0" fontId="7" fillId="0" borderId="0">
      <alignment vertical="center"/>
    </xf>
    <xf numFmtId="0" fontId="110" fillId="41" borderId="46" applyNumberFormat="0" applyAlignment="0" applyProtection="0">
      <alignment vertical="center"/>
    </xf>
    <xf numFmtId="0" fontId="84" fillId="38" borderId="34"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90" fillId="49" borderId="39" applyNumberFormat="0" applyAlignment="0" applyProtection="0">
      <alignment vertical="center"/>
    </xf>
    <xf numFmtId="0" fontId="7" fillId="0" borderId="0">
      <alignment vertical="center"/>
    </xf>
    <xf numFmtId="0" fontId="90" fillId="49" borderId="39" applyNumberFormat="0" applyAlignment="0" applyProtection="0">
      <alignment vertical="center"/>
    </xf>
    <xf numFmtId="0" fontId="7" fillId="0" borderId="0">
      <alignment vertical="center"/>
    </xf>
    <xf numFmtId="0" fontId="90" fillId="49" borderId="39" applyNumberFormat="0" applyAlignment="0" applyProtection="0">
      <alignment vertical="center"/>
    </xf>
    <xf numFmtId="0" fontId="7" fillId="0" borderId="0">
      <alignment vertical="center"/>
    </xf>
    <xf numFmtId="0" fontId="90" fillId="49" borderId="39" applyNumberFormat="0" applyAlignment="0" applyProtection="0">
      <alignment vertical="center"/>
    </xf>
    <xf numFmtId="0" fontId="7" fillId="0" borderId="0">
      <alignment vertical="center"/>
    </xf>
    <xf numFmtId="0" fontId="90" fillId="49" borderId="39" applyNumberFormat="0" applyAlignment="0" applyProtection="0">
      <alignment vertical="center"/>
    </xf>
    <xf numFmtId="0" fontId="7" fillId="0" borderId="0">
      <alignment vertical="center"/>
    </xf>
    <xf numFmtId="0" fontId="7" fillId="0" borderId="0">
      <alignment vertical="center"/>
    </xf>
    <xf numFmtId="0" fontId="78" fillId="36" borderId="0" applyNumberFormat="0" applyBorder="0" applyAlignment="0" applyProtection="0">
      <alignment vertical="center"/>
    </xf>
    <xf numFmtId="0" fontId="90" fillId="49" borderId="3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lignment vertical="center"/>
    </xf>
    <xf numFmtId="0" fontId="84" fillId="38" borderId="34" applyNumberFormat="0" applyAlignment="0" applyProtection="0">
      <alignment vertical="center"/>
    </xf>
    <xf numFmtId="0" fontId="7" fillId="0" borderId="0">
      <alignment vertical="center"/>
    </xf>
    <xf numFmtId="0" fontId="84" fillId="38" borderId="34" applyNumberFormat="0" applyAlignment="0" applyProtection="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1" fillId="0" borderId="0">
      <alignment vertical="center"/>
    </xf>
    <xf numFmtId="0" fontId="7" fillId="0" borderId="0">
      <alignment vertical="center"/>
    </xf>
    <xf numFmtId="0" fontId="7" fillId="0" borderId="0">
      <alignment vertical="center"/>
    </xf>
    <xf numFmtId="0" fontId="7" fillId="0" borderId="0">
      <alignment vertical="center"/>
    </xf>
    <xf numFmtId="0" fontId="84" fillId="38" borderId="34" applyNumberFormat="0" applyAlignment="0" applyProtection="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109" fillId="0" borderId="45" applyNumberFormat="0" applyFill="0" applyAlignment="0" applyProtection="0">
      <alignment vertical="center"/>
    </xf>
    <xf numFmtId="0" fontId="0" fillId="0" borderId="0">
      <alignment vertical="center"/>
    </xf>
    <xf numFmtId="0" fontId="0" fillId="0" borderId="0">
      <alignment vertical="center"/>
    </xf>
    <xf numFmtId="0" fontId="109" fillId="0" borderId="4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09" fillId="0" borderId="45" applyNumberFormat="0" applyFill="0" applyAlignment="0" applyProtection="0">
      <alignment vertical="center"/>
    </xf>
    <xf numFmtId="0" fontId="0" fillId="0" borderId="0">
      <alignment vertical="center"/>
    </xf>
    <xf numFmtId="0" fontId="0" fillId="0" borderId="0">
      <alignment vertical="center"/>
    </xf>
    <xf numFmtId="0" fontId="109" fillId="0" borderId="45" applyNumberFormat="0" applyFill="0" applyAlignment="0" applyProtection="0">
      <alignment vertical="center"/>
    </xf>
    <xf numFmtId="0" fontId="0" fillId="0" borderId="0">
      <alignment vertical="center"/>
    </xf>
    <xf numFmtId="0" fontId="0" fillId="0" borderId="0">
      <alignment vertical="center"/>
    </xf>
    <xf numFmtId="0" fontId="109" fillId="0" borderId="45" applyNumberFormat="0" applyFill="0" applyAlignment="0" applyProtection="0">
      <alignment vertical="center"/>
    </xf>
    <xf numFmtId="0" fontId="0" fillId="0" borderId="0">
      <alignment vertical="center"/>
    </xf>
    <xf numFmtId="0" fontId="0" fillId="0" borderId="0">
      <alignment vertical="center"/>
    </xf>
    <xf numFmtId="0" fontId="109" fillId="0" borderId="4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pplyAlignment="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7"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0" fillId="0" borderId="0">
      <alignment vertical="center"/>
    </xf>
    <xf numFmtId="0" fontId="82" fillId="0" borderId="1">
      <alignment horizontal="left" vertical="center"/>
    </xf>
    <xf numFmtId="0" fontId="82" fillId="0" borderId="1">
      <alignment horizontal="left" vertical="center"/>
    </xf>
    <xf numFmtId="0" fontId="0" fillId="39" borderId="36" applyNumberFormat="0" applyFont="0" applyAlignment="0" applyProtection="0">
      <alignment vertical="center"/>
    </xf>
    <xf numFmtId="0" fontId="82" fillId="0" borderId="1">
      <alignment horizontal="left" vertical="center"/>
    </xf>
    <xf numFmtId="0" fontId="82" fillId="0" borderId="1">
      <alignment horizontal="left" vertical="center"/>
    </xf>
    <xf numFmtId="0" fontId="0" fillId="39" borderId="36" applyNumberFormat="0" applyFont="0" applyAlignment="0" applyProtection="0">
      <alignment vertical="center"/>
    </xf>
    <xf numFmtId="0" fontId="82" fillId="0" borderId="1">
      <alignment horizontal="left" vertical="center"/>
    </xf>
    <xf numFmtId="0" fontId="82" fillId="0" borderId="1">
      <alignment horizontal="left" vertical="center"/>
    </xf>
    <xf numFmtId="0" fontId="82" fillId="0" borderId="1">
      <alignment horizontal="left" vertical="center"/>
    </xf>
    <xf numFmtId="0" fontId="0"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111" fillId="38" borderId="39" applyNumberFormat="0" applyAlignment="0" applyProtection="0">
      <alignment vertical="center"/>
    </xf>
    <xf numFmtId="0" fontId="7" fillId="0" borderId="0">
      <alignment vertical="center"/>
    </xf>
    <xf numFmtId="1" fontId="71" fillId="0" borderId="29" applyFill="0" applyProtection="0">
      <alignment horizontal="center" vertical="center"/>
    </xf>
    <xf numFmtId="0" fontId="8" fillId="0" borderId="0">
      <alignment vertical="center"/>
    </xf>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114" fillId="0" borderId="0" applyNumberFormat="0" applyFill="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0" fillId="36" borderId="0" applyNumberFormat="0" applyBorder="0" applyAlignment="0" applyProtection="0">
      <alignment vertical="center"/>
    </xf>
    <xf numFmtId="0" fontId="78" fillId="42" borderId="0" applyNumberFormat="0" applyBorder="0" applyAlignment="0" applyProtection="0">
      <alignment vertical="center"/>
    </xf>
    <xf numFmtId="0" fontId="78" fillId="42" borderId="0" applyNumberFormat="0" applyBorder="0" applyAlignment="0" applyProtection="0">
      <alignment vertical="center"/>
    </xf>
    <xf numFmtId="0" fontId="78" fillId="42" borderId="0" applyNumberFormat="0" applyBorder="0" applyAlignment="0" applyProtection="0">
      <alignment vertical="center"/>
    </xf>
    <xf numFmtId="0" fontId="78"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107" fillId="0" borderId="0" applyNumberFormat="0" applyFill="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107" fillId="0" borderId="0" applyNumberFormat="0" applyFill="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8" fillId="36" borderId="0" applyNumberFormat="0" applyBorder="0" applyAlignment="0" applyProtection="0">
      <alignment vertical="center"/>
    </xf>
    <xf numFmtId="0" fontId="78" fillId="36" borderId="0" applyNumberFormat="0" applyBorder="0" applyAlignment="0" applyProtection="0">
      <alignment vertical="center"/>
    </xf>
    <xf numFmtId="0" fontId="78" fillId="36" borderId="0" applyNumberFormat="0" applyBorder="0" applyAlignment="0" applyProtection="0">
      <alignment vertical="center"/>
    </xf>
    <xf numFmtId="0" fontId="78" fillId="36" borderId="0" applyNumberFormat="0" applyBorder="0" applyAlignment="0" applyProtection="0">
      <alignment vertical="center"/>
    </xf>
    <xf numFmtId="0" fontId="78" fillId="36" borderId="0" applyNumberFormat="0" applyBorder="0" applyAlignment="0" applyProtection="0">
      <alignment vertical="center"/>
    </xf>
    <xf numFmtId="0" fontId="71" fillId="0" borderId="12" applyNumberFormat="0" applyFill="0" applyProtection="0">
      <alignment horizontal="left" vertical="center"/>
    </xf>
    <xf numFmtId="0" fontId="78" fillId="36" borderId="0" applyNumberFormat="0" applyBorder="0" applyAlignment="0" applyProtection="0">
      <alignment vertical="center"/>
    </xf>
    <xf numFmtId="0" fontId="78" fillId="36" borderId="0" applyNumberFormat="0" applyBorder="0" applyAlignment="0" applyProtection="0">
      <alignment vertical="center"/>
    </xf>
    <xf numFmtId="0" fontId="78" fillId="36"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42" applyNumberFormat="0" applyFill="0" applyAlignment="0" applyProtection="0">
      <alignment vertical="center"/>
    </xf>
    <xf numFmtId="0" fontId="116" fillId="0" borderId="0" applyNumberFormat="0" applyFill="0" applyBorder="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42"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116" fillId="0" borderId="0" applyNumberFormat="0" applyFill="0" applyBorder="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116" fillId="0" borderId="0" applyNumberFormat="0" applyFill="0" applyBorder="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4" fontId="0" fillId="0" borderId="0" applyFont="0" applyFill="0" applyBorder="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68" fillId="0" borderId="30" applyNumberFormat="0" applyFill="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1" fillId="38" borderId="39"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10" fillId="41" borderId="46" applyNumberFormat="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65" fillId="0" borderId="29" applyNumberFormat="0" applyFill="0" applyProtection="0">
      <alignment horizontal="lef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109" fillId="0" borderId="45" applyNumberFormat="0" applyFill="0" applyAlignment="0" applyProtection="0">
      <alignment vertical="center"/>
    </xf>
    <xf numFmtId="0" fontId="88" fillId="0" borderId="0">
      <alignment vertical="center"/>
    </xf>
    <xf numFmtId="193" fontId="0" fillId="0" borderId="0" applyFont="0" applyFill="0" applyBorder="0" applyAlignment="0" applyProtection="0">
      <alignment vertical="center"/>
    </xf>
    <xf numFmtId="0" fontId="90" fillId="49" borderId="39" applyNumberFormat="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192" fontId="0" fillId="0" borderId="0" applyFont="0" applyFill="0" applyBorder="0" applyAlignment="0" applyProtection="0">
      <alignment vertical="center"/>
    </xf>
    <xf numFmtId="43" fontId="0" fillId="0" borderId="0" applyFont="0" applyFill="0" applyBorder="0" applyAlignment="0" applyProtection="0">
      <alignment vertical="center"/>
    </xf>
    <xf numFmtId="192"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92" fillId="63" borderId="0" applyNumberFormat="0" applyBorder="0" applyAlignment="0" applyProtection="0">
      <alignment vertical="center"/>
    </xf>
    <xf numFmtId="0" fontId="92" fillId="63" borderId="0" applyNumberFormat="0" applyBorder="0" applyAlignment="0" applyProtection="0">
      <alignment vertical="center"/>
    </xf>
    <xf numFmtId="0" fontId="92" fillId="58" borderId="0" applyNumberFormat="0" applyBorder="0" applyAlignment="0" applyProtection="0">
      <alignment vertical="center"/>
    </xf>
    <xf numFmtId="0" fontId="92" fillId="64" borderId="0" applyNumberFormat="0" applyBorder="0" applyAlignment="0" applyProtection="0">
      <alignment vertical="center"/>
    </xf>
    <xf numFmtId="0" fontId="92" fillId="64" borderId="0" applyNumberFormat="0" applyBorder="0" applyAlignment="0" applyProtection="0">
      <alignment vertical="center"/>
    </xf>
    <xf numFmtId="0" fontId="66" fillId="52" borderId="0" applyNumberFormat="0" applyBorder="0" applyAlignment="0" applyProtection="0">
      <alignment vertical="center"/>
    </xf>
    <xf numFmtId="0" fontId="66" fillId="52" borderId="0" applyNumberFormat="0" applyBorder="0" applyAlignment="0" applyProtection="0">
      <alignment vertical="center"/>
    </xf>
    <xf numFmtId="0" fontId="66" fillId="52" borderId="0" applyNumberFormat="0" applyBorder="0" applyAlignment="0" applyProtection="0">
      <alignment vertical="center"/>
    </xf>
    <xf numFmtId="0" fontId="66" fillId="65" borderId="0" applyNumberFormat="0" applyBorder="0" applyAlignment="0" applyProtection="0">
      <alignment vertical="center"/>
    </xf>
    <xf numFmtId="0" fontId="66" fillId="65" borderId="0" applyNumberFormat="0" applyBorder="0" applyAlignment="0" applyProtection="0">
      <alignment vertical="center"/>
    </xf>
    <xf numFmtId="0" fontId="66" fillId="47" borderId="0" applyNumberFormat="0" applyBorder="0" applyAlignment="0" applyProtection="0">
      <alignment vertical="center"/>
    </xf>
    <xf numFmtId="0" fontId="66" fillId="47" borderId="0" applyNumberFormat="0" applyBorder="0" applyAlignment="0" applyProtection="0">
      <alignment vertical="center"/>
    </xf>
    <xf numFmtId="0" fontId="66" fillId="34" borderId="0" applyNumberFormat="0" applyBorder="0" applyAlignment="0" applyProtection="0">
      <alignment vertical="center"/>
    </xf>
    <xf numFmtId="0" fontId="66" fillId="55" borderId="0" applyNumberFormat="0" applyBorder="0" applyAlignment="0" applyProtection="0">
      <alignment vertical="center"/>
    </xf>
    <xf numFmtId="0" fontId="66" fillId="55" borderId="0" applyNumberFormat="0" applyBorder="0" applyAlignment="0" applyProtection="0">
      <alignment vertical="center"/>
    </xf>
    <xf numFmtId="0" fontId="66" fillId="55" borderId="0" applyNumberFormat="0" applyBorder="0" applyAlignment="0" applyProtection="0">
      <alignment vertical="center"/>
    </xf>
    <xf numFmtId="0" fontId="66" fillId="55" borderId="0" applyNumberFormat="0" applyBorder="0" applyAlignment="0" applyProtection="0">
      <alignment vertical="center"/>
    </xf>
    <xf numFmtId="0" fontId="66" fillId="66" borderId="0" applyNumberFormat="0" applyBorder="0" applyAlignment="0" applyProtection="0">
      <alignment vertical="center"/>
    </xf>
    <xf numFmtId="0" fontId="66" fillId="66" borderId="0" applyNumberFormat="0" applyBorder="0" applyAlignment="0" applyProtection="0">
      <alignment vertical="center"/>
    </xf>
    <xf numFmtId="0" fontId="66" fillId="66" borderId="0" applyNumberFormat="0" applyBorder="0" applyAlignment="0" applyProtection="0">
      <alignment vertical="center"/>
    </xf>
    <xf numFmtId="0" fontId="66" fillId="66" borderId="0" applyNumberFormat="0" applyBorder="0" applyAlignment="0" applyProtection="0">
      <alignment vertical="center"/>
    </xf>
    <xf numFmtId="0" fontId="66" fillId="53" borderId="0" applyNumberFormat="0" applyBorder="0" applyAlignment="0" applyProtection="0">
      <alignment vertical="center"/>
    </xf>
    <xf numFmtId="0" fontId="66" fillId="53" borderId="0" applyNumberFormat="0" applyBorder="0" applyAlignment="0" applyProtection="0">
      <alignment vertical="center"/>
    </xf>
    <xf numFmtId="0" fontId="66" fillId="37" borderId="0" applyNumberFormat="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66" fillId="35" borderId="0" applyNumberFormat="0" applyBorder="0" applyAlignment="0" applyProtection="0">
      <alignment vertical="center"/>
    </xf>
    <xf numFmtId="0" fontId="66" fillId="67" borderId="0" applyNumberFormat="0" applyBorder="0" applyAlignment="0" applyProtection="0">
      <alignment vertical="center"/>
    </xf>
    <xf numFmtId="0" fontId="66" fillId="67" borderId="0" applyNumberFormat="0" applyBorder="0" applyAlignment="0" applyProtection="0">
      <alignment vertical="center"/>
    </xf>
    <xf numFmtId="176" fontId="71" fillId="0" borderId="29" applyFill="0" applyProtection="0">
      <alignment horizontal="right" vertical="center"/>
    </xf>
    <xf numFmtId="176" fontId="71" fillId="0" borderId="29" applyFill="0" applyProtection="0">
      <alignment horizontal="right" vertical="center"/>
    </xf>
    <xf numFmtId="176" fontId="71" fillId="0" borderId="29" applyFill="0" applyProtection="0">
      <alignment horizontal="right" vertical="center"/>
    </xf>
    <xf numFmtId="176" fontId="71" fillId="0" borderId="29" applyFill="0" applyProtection="0">
      <alignment horizontal="right" vertical="center"/>
    </xf>
    <xf numFmtId="176" fontId="71" fillId="0" borderId="29" applyFill="0" applyProtection="0">
      <alignment horizontal="right" vertical="center"/>
    </xf>
    <xf numFmtId="176" fontId="71" fillId="0" borderId="29" applyFill="0" applyProtection="0">
      <alignment horizontal="right" vertical="center"/>
    </xf>
    <xf numFmtId="176" fontId="71" fillId="0" borderId="29" applyFill="0" applyProtection="0">
      <alignment horizontal="right" vertical="center"/>
    </xf>
    <xf numFmtId="0" fontId="71" fillId="0" borderId="12" applyNumberFormat="0" applyFill="0" applyProtection="0">
      <alignment horizontal="left" vertical="center"/>
    </xf>
    <xf numFmtId="0" fontId="71" fillId="0" borderId="12" applyNumberFormat="0" applyFill="0" applyProtection="0">
      <alignment horizontal="left" vertical="center"/>
    </xf>
    <xf numFmtId="0" fontId="71" fillId="0" borderId="12" applyNumberFormat="0" applyFill="0" applyProtection="0">
      <alignment horizontal="left" vertical="center"/>
    </xf>
    <xf numFmtId="0" fontId="71" fillId="0" borderId="12" applyNumberFormat="0" applyFill="0" applyProtection="0">
      <alignment horizontal="left" vertical="center"/>
    </xf>
    <xf numFmtId="0" fontId="71" fillId="0" borderId="12" applyNumberFormat="0" applyFill="0" applyProtection="0">
      <alignment horizontal="left" vertical="center"/>
    </xf>
    <xf numFmtId="0" fontId="71" fillId="0" borderId="12" applyNumberFormat="0" applyFill="0" applyProtection="0">
      <alignment horizontal="lef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3" fillId="51" borderId="0" applyNumberFormat="0" applyBorder="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84" fillId="38" borderId="34"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0" fontId="90" fillId="49" borderId="39" applyNumberFormat="0" applyAlignment="0" applyProtection="0">
      <alignment vertical="center"/>
    </xf>
    <xf numFmtId="1" fontId="71" fillId="0" borderId="29" applyFill="0" applyProtection="0">
      <alignment horizontal="center" vertical="center"/>
    </xf>
    <xf numFmtId="1" fontId="71" fillId="0" borderId="29" applyFill="0" applyProtection="0">
      <alignment horizontal="center" vertical="center"/>
    </xf>
    <xf numFmtId="1" fontId="71" fillId="0" borderId="29" applyFill="0" applyProtection="0">
      <alignment horizontal="center" vertical="center"/>
    </xf>
    <xf numFmtId="1" fontId="71" fillId="0" borderId="29" applyFill="0" applyProtection="0">
      <alignment horizontal="center" vertical="center"/>
    </xf>
    <xf numFmtId="1" fontId="71" fillId="0" borderId="29" applyFill="0" applyProtection="0">
      <alignment horizontal="center" vertical="center"/>
    </xf>
    <xf numFmtId="0" fontId="117" fillId="0" borderId="0">
      <alignment vertical="center"/>
    </xf>
    <xf numFmtId="0" fontId="79" fillId="0" borderId="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xf numFmtId="0" fontId="0" fillId="39" borderId="36" applyNumberFormat="0" applyFont="0" applyAlignment="0" applyProtection="0">
      <alignment vertical="center"/>
    </xf>
  </cellStyleXfs>
  <cellXfs count="415">
    <xf numFmtId="0" fontId="0" fillId="0" borderId="0" xfId="0" applyAlignment="1"/>
    <xf numFmtId="0" fontId="1" fillId="0" borderId="0" xfId="0" applyFont="1" applyFill="1" applyBorder="1" applyAlignment="1">
      <alignment vertical="center"/>
    </xf>
    <xf numFmtId="0" fontId="2" fillId="0" borderId="0" xfId="1010" applyFont="1" applyFill="1" applyBorder="1" applyAlignment="1">
      <alignment horizontal="center" vertical="center"/>
    </xf>
    <xf numFmtId="0" fontId="3" fillId="0" borderId="1" xfId="101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101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225" applyFont="1" applyFill="1" applyBorder="1" applyAlignment="1">
      <alignment vertical="center"/>
    </xf>
    <xf numFmtId="0" fontId="7" fillId="0" borderId="0" xfId="0" applyFont="1" applyFill="1" applyBorder="1" applyAlignment="1">
      <alignment vertical="center"/>
    </xf>
    <xf numFmtId="0" fontId="8" fillId="0" borderId="0" xfId="225" applyFont="1" applyFill="1" applyBorder="1" applyAlignment="1">
      <alignment vertical="center"/>
    </xf>
    <xf numFmtId="0" fontId="9" fillId="0" borderId="0" xfId="225" applyNumberFormat="1" applyFont="1" applyFill="1" applyBorder="1" applyAlignment="1" applyProtection="1">
      <alignment horizontal="right" vertical="center"/>
    </xf>
    <xf numFmtId="0" fontId="10" fillId="0" borderId="0" xfId="225" applyNumberFormat="1" applyFont="1" applyFill="1" applyBorder="1" applyAlignment="1" applyProtection="1">
      <alignment horizontal="center" vertical="center"/>
    </xf>
    <xf numFmtId="0" fontId="0" fillId="0" borderId="0" xfId="225" applyNumberFormat="1" applyFont="1" applyFill="1" applyBorder="1" applyAlignment="1" applyProtection="1">
      <alignment horizontal="left" vertical="center"/>
    </xf>
    <xf numFmtId="0" fontId="11" fillId="0" borderId="1" xfId="897" applyFont="1" applyFill="1" applyBorder="1" applyAlignment="1">
      <alignment horizontal="center" vertical="center" wrapText="1"/>
    </xf>
    <xf numFmtId="0" fontId="12" fillId="0" borderId="1" xfId="897" applyFont="1" applyFill="1" applyBorder="1" applyAlignment="1">
      <alignment horizontal="center" vertical="center" wrapText="1"/>
    </xf>
    <xf numFmtId="0" fontId="13" fillId="0" borderId="2" xfId="492" applyFont="1" applyFill="1" applyBorder="1" applyAlignment="1" applyProtection="1">
      <alignment vertical="center" wrapText="1"/>
    </xf>
    <xf numFmtId="0" fontId="8" fillId="0" borderId="2" xfId="492" applyFont="1" applyFill="1" applyBorder="1" applyAlignment="1" applyProtection="1">
      <alignment vertical="center"/>
    </xf>
    <xf numFmtId="0" fontId="13" fillId="0" borderId="3" xfId="492" applyFont="1" applyFill="1" applyBorder="1" applyAlignment="1" applyProtection="1">
      <alignment vertical="center"/>
    </xf>
    <xf numFmtId="0" fontId="13" fillId="0" borderId="3" xfId="492" applyFont="1" applyFill="1" applyBorder="1" applyAlignment="1" applyProtection="1">
      <alignment horizontal="left" vertical="center" wrapText="1" indent="1"/>
    </xf>
    <xf numFmtId="0" fontId="13" fillId="0" borderId="2" xfId="492" applyFont="1" applyFill="1" applyBorder="1" applyAlignment="1" applyProtection="1">
      <alignment horizontal="center" vertical="center" wrapText="1"/>
    </xf>
    <xf numFmtId="0" fontId="14" fillId="0" borderId="2" xfId="492" applyFont="1" applyFill="1" applyBorder="1" applyAlignment="1" applyProtection="1">
      <alignment horizontal="left" vertical="center" wrapText="1" indent="1"/>
    </xf>
    <xf numFmtId="0" fontId="14" fillId="0" borderId="2" xfId="492" applyFont="1" applyFill="1" applyBorder="1" applyAlignment="1" applyProtection="1">
      <alignment vertical="center" wrapText="1"/>
    </xf>
    <xf numFmtId="0" fontId="8" fillId="0" borderId="4" xfId="492" applyFont="1" applyFill="1" applyBorder="1" applyAlignment="1" applyProtection="1">
      <alignment vertical="center"/>
    </xf>
    <xf numFmtId="0" fontId="8" fillId="0" borderId="5" xfId="492" applyFont="1" applyFill="1" applyBorder="1" applyAlignment="1" applyProtection="1">
      <alignment vertical="center"/>
    </xf>
    <xf numFmtId="0" fontId="15" fillId="0" borderId="0" xfId="0" applyFont="1" applyFill="1" applyBorder="1" applyAlignment="1">
      <alignment vertical="center"/>
    </xf>
    <xf numFmtId="0" fontId="16" fillId="0" borderId="0" xfId="0" applyFont="1" applyFill="1" applyBorder="1" applyAlignment="1">
      <alignment vertical="center"/>
    </xf>
    <xf numFmtId="0" fontId="17" fillId="0" borderId="0" xfId="0" applyFont="1" applyFill="1" applyBorder="1" applyAlignment="1">
      <alignment vertical="center"/>
    </xf>
    <xf numFmtId="0" fontId="2"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194" fontId="21" fillId="0" borderId="1" xfId="0" applyNumberFormat="1" applyFont="1" applyFill="1" applyBorder="1" applyAlignment="1">
      <alignment horizontal="center" vertical="center" wrapText="1"/>
    </xf>
    <xf numFmtId="0" fontId="22"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21" fillId="0" borderId="0" xfId="0" applyFont="1" applyFill="1" applyBorder="1" applyAlignment="1">
      <alignment horizontal="right" vertical="center"/>
    </xf>
    <xf numFmtId="0" fontId="21" fillId="0" borderId="0" xfId="0" applyFont="1" applyFill="1" applyBorder="1" applyAlignment="1">
      <alignment horizontal="right" vertical="center" wrapText="1"/>
    </xf>
    <xf numFmtId="0" fontId="20" fillId="0" borderId="1" xfId="0" applyFont="1" applyFill="1" applyBorder="1" applyAlignment="1">
      <alignment vertical="center"/>
    </xf>
    <xf numFmtId="19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xf>
    <xf numFmtId="0" fontId="20" fillId="0" borderId="1" xfId="0" applyFont="1" applyFill="1" applyBorder="1" applyAlignment="1">
      <alignment horizontal="left" vertical="center"/>
    </xf>
    <xf numFmtId="0" fontId="23" fillId="0" borderId="0" xfId="0" applyFont="1" applyFill="1" applyBorder="1" applyAlignment="1">
      <alignment vertical="center"/>
    </xf>
    <xf numFmtId="0" fontId="24" fillId="0" borderId="0" xfId="0" applyFont="1" applyFill="1" applyBorder="1" applyAlignment="1">
      <alignment vertical="center"/>
    </xf>
    <xf numFmtId="0" fontId="19"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0" fillId="0" borderId="1" xfId="0" applyFont="1" applyFill="1" applyBorder="1" applyAlignment="1">
      <alignment horizontal="left" vertical="center" wrapText="1"/>
    </xf>
    <xf numFmtId="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wrapText="1"/>
    </xf>
    <xf numFmtId="195" fontId="21" fillId="0" borderId="1" xfId="0" applyNumberFormat="1" applyFont="1" applyFill="1" applyBorder="1" applyAlignment="1">
      <alignment horizontal="right" vertical="center" wrapText="1"/>
    </xf>
    <xf numFmtId="0" fontId="22" fillId="0" borderId="0" xfId="0" applyFont="1" applyFill="1" applyBorder="1" applyAlignment="1">
      <alignment vertical="center" wrapText="1"/>
    </xf>
    <xf numFmtId="0" fontId="19" fillId="0" borderId="0" xfId="0" applyFont="1" applyFill="1" applyBorder="1" applyAlignment="1">
      <alignment vertical="center" wrapText="1"/>
    </xf>
    <xf numFmtId="0" fontId="21" fillId="0" borderId="0" xfId="0" applyFont="1" applyFill="1" applyBorder="1" applyAlignment="1">
      <alignment vertical="center" wrapText="1"/>
    </xf>
    <xf numFmtId="0" fontId="21" fillId="0" borderId="1" xfId="0" applyFont="1" applyFill="1" applyBorder="1" applyAlignment="1">
      <alignment vertical="center" wrapText="1"/>
    </xf>
    <xf numFmtId="4" fontId="21" fillId="0" borderId="1" xfId="0" applyNumberFormat="1" applyFont="1" applyFill="1" applyBorder="1" applyAlignment="1">
      <alignmen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4" fillId="0" borderId="0" xfId="0" applyFont="1" applyFill="1" applyBorder="1" applyAlignment="1">
      <alignment vertical="center" wrapText="1"/>
    </xf>
    <xf numFmtId="0" fontId="19" fillId="0" borderId="0" xfId="0" applyFont="1" applyFill="1" applyBorder="1" applyAlignment="1">
      <alignment horizontal="right" vertical="center" wrapText="1"/>
    </xf>
    <xf numFmtId="4" fontId="25" fillId="0" borderId="1" xfId="0" applyNumberFormat="1" applyFont="1" applyFill="1" applyBorder="1" applyAlignment="1">
      <alignment vertical="center" wrapText="1"/>
    </xf>
    <xf numFmtId="195" fontId="25" fillId="0" borderId="1" xfId="0" applyNumberFormat="1" applyFont="1" applyFill="1" applyBorder="1" applyAlignment="1">
      <alignment vertical="center" wrapText="1"/>
    </xf>
    <xf numFmtId="0" fontId="12" fillId="0" borderId="0" xfId="0" applyFont="1" applyFill="1" applyBorder="1" applyAlignment="1">
      <alignment vertical="center"/>
    </xf>
    <xf numFmtId="0" fontId="26" fillId="0" borderId="0" xfId="0" applyFont="1" applyFill="1" applyBorder="1" applyAlignment="1">
      <alignment vertical="center"/>
    </xf>
    <xf numFmtId="0" fontId="27"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 fillId="0" borderId="0" xfId="745" applyNumberFormat="1" applyFont="1" applyFill="1" applyAlignment="1" applyProtection="1">
      <alignment horizontal="center" vertical="center" wrapText="1"/>
    </xf>
    <xf numFmtId="0" fontId="27"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19" fillId="0" borderId="0" xfId="0" applyFont="1" applyFill="1" applyBorder="1" applyAlignment="1">
      <alignment horizontal="center" vertical="center" wrapText="1"/>
    </xf>
    <xf numFmtId="194" fontId="25" fillId="0" borderId="1" xfId="0" applyNumberFormat="1" applyFont="1" applyFill="1" applyBorder="1" applyAlignment="1">
      <alignment vertical="center" wrapText="1"/>
    </xf>
    <xf numFmtId="0" fontId="7" fillId="0" borderId="0" xfId="745" applyFill="1" applyAlignment="1"/>
    <xf numFmtId="0" fontId="7" fillId="0" borderId="0" xfId="745" applyFill="1" applyAlignment="1">
      <alignment horizontal="right" vertical="center"/>
    </xf>
    <xf numFmtId="0" fontId="2" fillId="0" borderId="0" xfId="745" applyNumberFormat="1" applyFont="1" applyFill="1" applyAlignment="1" applyProtection="1">
      <alignment horizontal="right" vertical="center" wrapText="1"/>
    </xf>
    <xf numFmtId="0" fontId="12" fillId="0" borderId="0" xfId="800" applyFont="1" applyFill="1" applyAlignment="1" applyProtection="1">
      <alignment horizontal="left" vertical="center"/>
    </xf>
    <xf numFmtId="196" fontId="28" fillId="0" borderId="0" xfId="800" applyNumberFormat="1" applyFont="1" applyFill="1" applyAlignment="1">
      <alignment horizontal="right" vertical="center"/>
    </xf>
    <xf numFmtId="0" fontId="28" fillId="0" borderId="0" xfId="800" applyFont="1" applyFill="1" applyAlignment="1">
      <alignment horizontal="right" vertical="center"/>
    </xf>
    <xf numFmtId="197" fontId="28" fillId="0" borderId="0" xfId="800" applyNumberFormat="1" applyFont="1" applyFill="1" applyBorder="1" applyAlignment="1" applyProtection="1">
      <alignment horizontal="right"/>
    </xf>
    <xf numFmtId="2" fontId="27" fillId="0" borderId="1" xfId="799" applyNumberFormat="1" applyFont="1" applyFill="1" applyBorder="1" applyAlignment="1" applyProtection="1">
      <alignment horizontal="center" vertical="center" wrapText="1"/>
    </xf>
    <xf numFmtId="198" fontId="27" fillId="0" borderId="1" xfId="1011" applyNumberFormat="1" applyFont="1" applyFill="1" applyBorder="1" applyAlignment="1">
      <alignment horizontal="center" vertical="center" wrapText="1"/>
    </xf>
    <xf numFmtId="198" fontId="27" fillId="0" borderId="9" xfId="1011" applyNumberFormat="1" applyFont="1" applyFill="1" applyBorder="1" applyAlignment="1">
      <alignment horizontal="center" vertical="center" wrapText="1"/>
    </xf>
    <xf numFmtId="49" fontId="27" fillId="0" borderId="1" xfId="801" applyNumberFormat="1" applyFont="1" applyFill="1" applyBorder="1" applyAlignment="1" applyProtection="1">
      <alignment horizontal="left" vertical="center"/>
    </xf>
    <xf numFmtId="199" fontId="11" fillId="0" borderId="1" xfId="1" applyNumberFormat="1" applyFont="1" applyFill="1" applyBorder="1" applyAlignment="1" applyProtection="1">
      <alignment horizontal="center" vertical="center" wrapText="1"/>
    </xf>
    <xf numFmtId="49" fontId="25" fillId="0" borderId="1" xfId="801" applyNumberFormat="1" applyFont="1" applyFill="1" applyBorder="1" applyAlignment="1" applyProtection="1">
      <alignment horizontal="left" vertical="center"/>
    </xf>
    <xf numFmtId="199" fontId="12" fillId="0" borderId="1" xfId="1" applyNumberFormat="1" applyFont="1" applyFill="1" applyBorder="1" applyAlignment="1" applyProtection="1">
      <alignment vertical="center" wrapText="1"/>
    </xf>
    <xf numFmtId="200" fontId="12" fillId="0" borderId="1" xfId="833" applyNumberFormat="1" applyFont="1" applyFill="1" applyBorder="1" applyAlignment="1">
      <alignment horizontal="right" vertical="center" wrapText="1"/>
    </xf>
    <xf numFmtId="199" fontId="11" fillId="0" borderId="1" xfId="1" applyNumberFormat="1" applyFont="1" applyFill="1" applyBorder="1" applyAlignment="1" applyProtection="1">
      <alignment horizontal="right" vertical="center" wrapText="1"/>
    </xf>
    <xf numFmtId="200" fontId="11" fillId="0" borderId="1" xfId="833" applyNumberFormat="1" applyFont="1" applyFill="1" applyBorder="1" applyAlignment="1">
      <alignment horizontal="right" vertical="center" wrapText="1"/>
    </xf>
    <xf numFmtId="199" fontId="12" fillId="0" borderId="1" xfId="1" applyNumberFormat="1" applyFont="1" applyFill="1" applyBorder="1" applyAlignment="1" applyProtection="1">
      <alignment horizontal="right" vertical="center" wrapText="1"/>
    </xf>
    <xf numFmtId="199" fontId="11" fillId="0" borderId="10" xfId="1" applyNumberFormat="1" applyFont="1" applyFill="1" applyBorder="1" applyAlignment="1" applyProtection="1">
      <alignment horizontal="right" vertical="center" wrapText="1"/>
    </xf>
    <xf numFmtId="199" fontId="12" fillId="0" borderId="11" xfId="1" applyNumberFormat="1" applyFont="1" applyFill="1" applyBorder="1" applyAlignment="1" applyProtection="1">
      <alignment horizontal="right" vertical="center" wrapText="1"/>
    </xf>
    <xf numFmtId="200" fontId="12" fillId="0" borderId="1" xfId="0" applyNumberFormat="1" applyFont="1" applyFill="1" applyBorder="1" applyAlignment="1">
      <alignment horizontal="right" vertical="center" wrapText="1"/>
    </xf>
    <xf numFmtId="49" fontId="27" fillId="0" borderId="1" xfId="801" applyNumberFormat="1" applyFont="1" applyFill="1" applyBorder="1" applyAlignment="1" applyProtection="1">
      <alignment horizontal="distributed" vertical="center"/>
    </xf>
    <xf numFmtId="199" fontId="11" fillId="0" borderId="11" xfId="1" applyNumberFormat="1" applyFont="1" applyFill="1" applyBorder="1" applyAlignment="1">
      <alignment horizontal="right" vertical="center" wrapText="1"/>
    </xf>
    <xf numFmtId="49" fontId="27" fillId="0" borderId="1" xfId="759" applyNumberFormat="1" applyFont="1" applyFill="1" applyBorder="1" applyAlignment="1" applyProtection="1">
      <alignment horizontal="left" vertical="center"/>
    </xf>
    <xf numFmtId="199" fontId="11" fillId="0" borderId="11" xfId="1" applyNumberFormat="1" applyFont="1" applyFill="1" applyBorder="1" applyAlignment="1">
      <alignment horizontal="center" vertical="center" wrapText="1"/>
    </xf>
    <xf numFmtId="49" fontId="27" fillId="0" borderId="1" xfId="759" applyNumberFormat="1" applyFont="1" applyFill="1" applyBorder="1" applyAlignment="1" applyProtection="1">
      <alignment horizontal="distributed" vertical="center"/>
    </xf>
    <xf numFmtId="199" fontId="27" fillId="0" borderId="1" xfId="1" applyNumberFormat="1" applyFont="1" applyFill="1" applyBorder="1" applyAlignment="1" applyProtection="1">
      <alignment horizontal="right" vertical="center" wrapText="1"/>
    </xf>
    <xf numFmtId="0" fontId="7" fillId="0" borderId="0" xfId="546" applyFill="1" applyAlignment="1"/>
    <xf numFmtId="0" fontId="7" fillId="0" borderId="0" xfId="546" applyAlignment="1"/>
    <xf numFmtId="0" fontId="2" fillId="0" borderId="0" xfId="546" applyNumberFormat="1" applyFont="1" applyFill="1" applyAlignment="1" applyProtection="1">
      <alignment horizontal="center" vertical="center" wrapText="1"/>
    </xf>
    <xf numFmtId="0" fontId="25" fillId="0" borderId="0" xfId="546" applyFont="1" applyFill="1" applyAlignment="1" applyProtection="1">
      <alignment horizontal="left" vertical="center"/>
    </xf>
    <xf numFmtId="196" fontId="25" fillId="0" borderId="0" xfId="546" applyNumberFormat="1" applyFont="1" applyFill="1" applyAlignment="1" applyProtection="1">
      <alignment horizontal="right"/>
    </xf>
    <xf numFmtId="0" fontId="29" fillId="0" borderId="0" xfId="546" applyFont="1" applyFill="1" applyAlignment="1">
      <alignment vertical="center"/>
    </xf>
    <xf numFmtId="0" fontId="25" fillId="0" borderId="0" xfId="546" applyFont="1" applyFill="1" applyAlignment="1">
      <alignment horizontal="right" vertical="center"/>
    </xf>
    <xf numFmtId="0" fontId="27" fillId="0" borderId="1" xfId="546" applyNumberFormat="1" applyFont="1" applyFill="1" applyBorder="1" applyAlignment="1" applyProtection="1">
      <alignment horizontal="center" vertical="center"/>
    </xf>
    <xf numFmtId="198" fontId="27" fillId="0" borderId="1" xfId="1011" applyNumberFormat="1" applyFont="1" applyBorder="1" applyAlignment="1">
      <alignment horizontal="center" vertical="center" wrapText="1"/>
    </xf>
    <xf numFmtId="198" fontId="27" fillId="0" borderId="9" xfId="1011" applyNumberFormat="1" applyFont="1" applyBorder="1" applyAlignment="1">
      <alignment horizontal="center" vertical="center" wrapText="1"/>
    </xf>
    <xf numFmtId="49" fontId="27" fillId="0" borderId="1" xfId="344" applyNumberFormat="1" applyFont="1" applyFill="1" applyBorder="1" applyAlignment="1" applyProtection="1">
      <alignment vertical="center"/>
    </xf>
    <xf numFmtId="49" fontId="25" fillId="0" borderId="1" xfId="344" applyNumberFormat="1" applyFont="1" applyFill="1" applyBorder="1" applyAlignment="1" applyProtection="1">
      <alignment vertical="center"/>
    </xf>
    <xf numFmtId="200" fontId="12" fillId="0" borderId="1" xfId="3" applyNumberFormat="1" applyFont="1" applyFill="1" applyBorder="1" applyAlignment="1" applyProtection="1">
      <alignment horizontal="right" vertical="center" wrapText="1"/>
    </xf>
    <xf numFmtId="200" fontId="11" fillId="0" borderId="1" xfId="3" applyNumberFormat="1" applyFont="1" applyFill="1" applyBorder="1" applyAlignment="1" applyProtection="1">
      <alignment horizontal="right" vertical="center" wrapText="1"/>
    </xf>
    <xf numFmtId="199" fontId="25" fillId="0" borderId="1" xfId="1" applyNumberFormat="1" applyFont="1" applyFill="1" applyBorder="1" applyAlignment="1">
      <alignment horizontal="right" vertical="center" wrapText="1"/>
    </xf>
    <xf numFmtId="199" fontId="12" fillId="2" borderId="1" xfId="1" applyNumberFormat="1" applyFont="1" applyFill="1" applyBorder="1" applyAlignment="1" applyProtection="1">
      <alignment horizontal="right" vertical="center" wrapText="1"/>
    </xf>
    <xf numFmtId="200" fontId="12" fillId="2" borderId="1" xfId="3" applyNumberFormat="1" applyFont="1" applyFill="1" applyBorder="1" applyAlignment="1" applyProtection="1">
      <alignment horizontal="right" vertical="center" wrapText="1"/>
    </xf>
    <xf numFmtId="49" fontId="25" fillId="0" borderId="12" xfId="344" applyNumberFormat="1" applyFont="1" applyFill="1" applyBorder="1" applyAlignment="1" applyProtection="1">
      <alignment vertical="center"/>
    </xf>
    <xf numFmtId="199" fontId="27" fillId="0" borderId="1" xfId="1" applyNumberFormat="1" applyFont="1" applyFill="1" applyBorder="1" applyAlignment="1">
      <alignment horizontal="right" vertical="center" wrapText="1"/>
    </xf>
    <xf numFmtId="200" fontId="27" fillId="0" borderId="1" xfId="3" applyNumberFormat="1" applyFont="1" applyFill="1" applyBorder="1" applyAlignment="1">
      <alignment horizontal="right" vertical="center" wrapText="1"/>
    </xf>
    <xf numFmtId="49" fontId="25" fillId="0" borderId="1" xfId="759" applyNumberFormat="1" applyFont="1" applyFill="1" applyBorder="1" applyAlignment="1" applyProtection="1">
      <alignment vertical="center"/>
    </xf>
    <xf numFmtId="199" fontId="4" fillId="0" borderId="1" xfId="1" applyNumberFormat="1" applyFont="1" applyFill="1" applyBorder="1" applyAlignment="1" applyProtection="1">
      <alignment horizontal="right" vertical="center" wrapText="1"/>
    </xf>
    <xf numFmtId="200" fontId="4" fillId="0" borderId="1" xfId="3" applyNumberFormat="1" applyFont="1" applyFill="1" applyBorder="1" applyAlignment="1" applyProtection="1">
      <alignment horizontal="right" vertical="center" wrapText="1"/>
    </xf>
    <xf numFmtId="0" fontId="7" fillId="0" borderId="0" xfId="782" applyFill="1" applyAlignment="1"/>
    <xf numFmtId="0" fontId="7" fillId="0" borderId="0" xfId="782" applyAlignment="1"/>
    <xf numFmtId="0" fontId="2" fillId="0" borderId="0" xfId="782" applyNumberFormat="1" applyFont="1" applyFill="1" applyAlignment="1" applyProtection="1">
      <alignment horizontal="center" vertical="center" wrapText="1"/>
    </xf>
    <xf numFmtId="0" fontId="12" fillId="0" borderId="0" xfId="560" applyFont="1" applyAlignment="1" applyProtection="1">
      <alignment horizontal="left" vertical="center"/>
    </xf>
    <xf numFmtId="0" fontId="28" fillId="0" borderId="0" xfId="560" applyFont="1" applyAlignment="1"/>
    <xf numFmtId="201" fontId="28" fillId="0" borderId="0" xfId="560" applyNumberFormat="1" applyFont="1" applyAlignment="1"/>
    <xf numFmtId="197" fontId="30" fillId="0" borderId="0" xfId="560" applyNumberFormat="1" applyFont="1" applyFill="1" applyBorder="1" applyAlignment="1" applyProtection="1">
      <alignment horizontal="right"/>
    </xf>
    <xf numFmtId="199" fontId="12" fillId="0" borderId="11" xfId="1" applyNumberFormat="1" applyFont="1" applyFill="1" applyBorder="1" applyAlignment="1">
      <alignment horizontal="right" vertical="center" wrapText="1"/>
    </xf>
    <xf numFmtId="199" fontId="31" fillId="0" borderId="0" xfId="1" applyNumberFormat="1" applyFont="1" applyFill="1" applyBorder="1" applyAlignment="1" applyProtection="1">
      <alignment vertical="center" wrapText="1"/>
    </xf>
    <xf numFmtId="200" fontId="25" fillId="0" borderId="1" xfId="800" applyNumberFormat="1" applyFont="1" applyFill="1" applyBorder="1" applyAlignment="1" applyProtection="1">
      <alignment horizontal="right" vertical="center" wrapText="1"/>
    </xf>
    <xf numFmtId="200" fontId="27" fillId="0" borderId="1" xfId="800" applyNumberFormat="1" applyFont="1" applyFill="1" applyBorder="1" applyAlignment="1" applyProtection="1">
      <alignment horizontal="right" vertical="center" wrapText="1"/>
    </xf>
    <xf numFmtId="199" fontId="12" fillId="2" borderId="11" xfId="1" applyNumberFormat="1" applyFont="1" applyFill="1" applyBorder="1" applyAlignment="1" applyProtection="1">
      <alignment horizontal="right" vertical="center" wrapText="1"/>
    </xf>
    <xf numFmtId="199" fontId="12" fillId="2" borderId="13" xfId="1" applyNumberFormat="1" applyFont="1" applyFill="1" applyBorder="1" applyAlignment="1" applyProtection="1">
      <alignment horizontal="right" vertical="center" wrapText="1"/>
    </xf>
    <xf numFmtId="199" fontId="4" fillId="0" borderId="1" xfId="1" applyNumberFormat="1" applyFont="1" applyFill="1" applyBorder="1" applyAlignment="1" applyProtection="1">
      <alignment vertical="center" wrapText="1"/>
    </xf>
    <xf numFmtId="199" fontId="11" fillId="0" borderId="14" xfId="1" applyNumberFormat="1" applyFont="1" applyFill="1" applyBorder="1" applyAlignment="1">
      <alignment horizontal="right" vertical="center" wrapText="1"/>
    </xf>
    <xf numFmtId="0" fontId="7" fillId="0" borderId="0" xfId="782" applyAlignment="1">
      <alignment vertical="center"/>
    </xf>
    <xf numFmtId="0" fontId="25" fillId="0" borderId="0" xfId="782" applyFont="1" applyFill="1" applyAlignment="1" applyProtection="1">
      <alignment horizontal="left" vertical="center"/>
    </xf>
    <xf numFmtId="4" fontId="25" fillId="0" borderId="0" xfId="782" applyNumberFormat="1" applyFont="1" applyFill="1" applyAlignment="1" applyProtection="1">
      <alignment horizontal="right" vertical="center"/>
    </xf>
    <xf numFmtId="201" fontId="29" fillId="0" borderId="0" xfId="782" applyNumberFormat="1" applyFont="1" applyFill="1" applyAlignment="1">
      <alignment vertical="center"/>
    </xf>
    <xf numFmtId="0" fontId="25" fillId="0" borderId="0" xfId="782" applyFont="1" applyFill="1" applyAlignment="1">
      <alignment horizontal="right" vertical="center"/>
    </xf>
    <xf numFmtId="0" fontId="27" fillId="0" borderId="1" xfId="778" applyNumberFormat="1" applyFont="1" applyFill="1" applyBorder="1" applyAlignment="1" applyProtection="1">
      <alignment horizontal="center" vertical="center"/>
    </xf>
    <xf numFmtId="49" fontId="27" fillId="0" borderId="1" xfId="783" applyNumberFormat="1" applyFont="1" applyFill="1" applyBorder="1" applyAlignment="1" applyProtection="1">
      <alignment vertical="center"/>
    </xf>
    <xf numFmtId="199" fontId="11" fillId="0" borderId="11" xfId="722" applyNumberFormat="1" applyFont="1" applyBorder="1" applyAlignment="1">
      <alignment horizontal="center" vertical="center" wrapText="1"/>
    </xf>
    <xf numFmtId="200" fontId="12" fillId="0" borderId="1" xfId="833" applyNumberFormat="1" applyFont="1" applyFill="1" applyBorder="1" applyAlignment="1">
      <alignment horizontal="center" vertical="center" wrapText="1"/>
    </xf>
    <xf numFmtId="49" fontId="25" fillId="0" borderId="1" xfId="783" applyNumberFormat="1" applyFont="1" applyFill="1" applyBorder="1" applyAlignment="1" applyProtection="1">
      <alignment vertical="center"/>
    </xf>
    <xf numFmtId="199" fontId="12" fillId="0" borderId="11" xfId="722" applyNumberFormat="1" applyFont="1" applyBorder="1" applyAlignment="1">
      <alignment horizontal="right" vertical="center" wrapText="1"/>
    </xf>
    <xf numFmtId="199" fontId="25" fillId="0" borderId="11" xfId="722" applyNumberFormat="1" applyFont="1" applyBorder="1" applyAlignment="1">
      <alignment horizontal="right" vertical="center" wrapText="1"/>
    </xf>
    <xf numFmtId="199" fontId="11" fillId="0" borderId="11" xfId="722" applyNumberFormat="1" applyFont="1" applyBorder="1" applyAlignment="1">
      <alignment horizontal="right" vertical="center" wrapText="1"/>
    </xf>
    <xf numFmtId="199" fontId="12" fillId="0" borderId="15" xfId="722" applyNumberFormat="1" applyFont="1" applyFill="1" applyBorder="1" applyAlignment="1">
      <alignment horizontal="right" vertical="center" wrapText="1"/>
    </xf>
    <xf numFmtId="199" fontId="12" fillId="0" borderId="16" xfId="722" applyNumberFormat="1" applyFont="1" applyFill="1" applyBorder="1" applyAlignment="1">
      <alignment horizontal="right" vertical="center" wrapText="1"/>
    </xf>
    <xf numFmtId="199" fontId="12" fillId="0" borderId="14" xfId="722" applyNumberFormat="1" applyFont="1" applyFill="1" applyBorder="1" applyAlignment="1">
      <alignment horizontal="right" vertical="center" wrapText="1"/>
    </xf>
    <xf numFmtId="199" fontId="12" fillId="0" borderId="17" xfId="722" applyNumberFormat="1" applyFont="1" applyBorder="1" applyAlignment="1">
      <alignment horizontal="right" vertical="center" wrapText="1"/>
    </xf>
    <xf numFmtId="200" fontId="12" fillId="0" borderId="1" xfId="0" applyNumberFormat="1" applyFont="1" applyBorder="1" applyAlignment="1">
      <alignment horizontal="right" vertical="center" wrapText="1"/>
    </xf>
    <xf numFmtId="199" fontId="12" fillId="2" borderId="18" xfId="722" applyNumberFormat="1" applyFont="1" applyFill="1" applyBorder="1" applyAlignment="1">
      <alignment horizontal="right" vertical="center" wrapText="1"/>
    </xf>
    <xf numFmtId="199" fontId="12" fillId="2" borderId="11" xfId="722" applyNumberFormat="1" applyFont="1" applyFill="1" applyBorder="1" applyAlignment="1">
      <alignment horizontal="right" vertical="center" wrapText="1"/>
    </xf>
    <xf numFmtId="199" fontId="12" fillId="2" borderId="10" xfId="722" applyNumberFormat="1" applyFont="1" applyFill="1" applyBorder="1" applyAlignment="1">
      <alignment horizontal="right" vertical="center" wrapText="1"/>
    </xf>
    <xf numFmtId="49" fontId="25" fillId="0" borderId="9" xfId="759" applyNumberFormat="1" applyFont="1" applyFill="1" applyBorder="1" applyAlignment="1" applyProtection="1">
      <alignment vertical="center"/>
    </xf>
    <xf numFmtId="0" fontId="7" fillId="0" borderId="0" xfId="1011">
      <alignment vertical="center"/>
    </xf>
    <xf numFmtId="0" fontId="6" fillId="0" borderId="0" xfId="1011" applyFont="1" applyAlignment="1">
      <alignment horizontal="center" vertical="center" wrapText="1"/>
    </xf>
    <xf numFmtId="0" fontId="7" fillId="0" borderId="0" xfId="1011" applyFill="1">
      <alignment vertical="center"/>
    </xf>
    <xf numFmtId="0" fontId="1" fillId="0" borderId="0" xfId="0" applyFont="1" applyFill="1" applyAlignment="1">
      <alignment vertical="center"/>
    </xf>
    <xf numFmtId="0" fontId="32" fillId="0" borderId="0" xfId="834" applyFont="1" applyAlignment="1">
      <alignment horizontal="center" vertical="center" shrinkToFit="1"/>
    </xf>
    <xf numFmtId="0" fontId="10" fillId="0" borderId="0" xfId="834" applyFont="1" applyAlignment="1">
      <alignment horizontal="center" vertical="center" shrinkToFit="1"/>
    </xf>
    <xf numFmtId="0" fontId="12" fillId="0" borderId="0" xfId="834" applyFont="1" applyBorder="1" applyAlignment="1">
      <alignment horizontal="left" vertical="center" wrapText="1"/>
    </xf>
    <xf numFmtId="0" fontId="12" fillId="0" borderId="0" xfId="0" applyFont="1" applyFill="1" applyAlignment="1">
      <alignment horizontal="right"/>
    </xf>
    <xf numFmtId="0" fontId="27" fillId="0" borderId="1" xfId="1014" applyFont="1" applyBorder="1" applyAlignment="1">
      <alignment horizontal="center" vertical="center"/>
    </xf>
    <xf numFmtId="49" fontId="27" fillId="0" borderId="1" xfId="0" applyNumberFormat="1" applyFont="1" applyFill="1" applyBorder="1" applyAlignment="1" applyProtection="1">
      <alignment horizontal="center" vertical="center" wrapText="1"/>
    </xf>
    <xf numFmtId="199" fontId="25" fillId="0" borderId="1" xfId="1" applyNumberFormat="1" applyFont="1" applyBorder="1" applyAlignment="1">
      <alignment horizontal="center" vertical="center" wrapText="1"/>
    </xf>
    <xf numFmtId="49" fontId="27" fillId="0" borderId="1" xfId="0" applyNumberFormat="1" applyFont="1" applyFill="1" applyBorder="1" applyAlignment="1" applyProtection="1">
      <alignment vertical="center" wrapText="1"/>
    </xf>
    <xf numFmtId="199" fontId="25" fillId="0" borderId="1" xfId="1" applyNumberFormat="1" applyFont="1" applyBorder="1" applyAlignment="1">
      <alignment horizontal="right" vertical="center" wrapText="1"/>
    </xf>
    <xf numFmtId="0" fontId="25" fillId="0" borderId="1" xfId="512"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33" fillId="0" borderId="1" xfId="1011" applyFont="1" applyFill="1" applyBorder="1">
      <alignment vertical="center"/>
    </xf>
    <xf numFmtId="0" fontId="7" fillId="0" borderId="0" xfId="1011" applyAlignment="1">
      <alignment horizontal="left" vertical="center" wrapText="1"/>
    </xf>
    <xf numFmtId="0" fontId="0" fillId="0" borderId="0" xfId="0" applyFill="1" applyAlignment="1"/>
    <xf numFmtId="0" fontId="10" fillId="0" borderId="0" xfId="833" applyFont="1" applyFill="1" applyAlignment="1">
      <alignment horizontal="center" vertical="center" shrinkToFit="1"/>
    </xf>
    <xf numFmtId="0" fontId="12" fillId="0" borderId="0" xfId="833" applyFont="1" applyFill="1" applyAlignment="1">
      <alignment horizontal="left" vertical="center" wrapText="1"/>
    </xf>
    <xf numFmtId="198" fontId="25" fillId="0" borderId="0" xfId="1012" applyNumberFormat="1" applyFont="1" applyFill="1" applyBorder="1" applyAlignment="1">
      <alignment horizontal="right" vertical="center"/>
    </xf>
    <xf numFmtId="0" fontId="27" fillId="0" borderId="9" xfId="1012" applyFont="1" applyFill="1" applyBorder="1" applyAlignment="1">
      <alignment horizontal="center" vertical="center"/>
    </xf>
    <xf numFmtId="199" fontId="27" fillId="0" borderId="1" xfId="1011" applyNumberFormat="1" applyFont="1" applyFill="1" applyBorder="1" applyAlignment="1">
      <alignment horizontal="right" vertical="center" wrapText="1"/>
    </xf>
    <xf numFmtId="200" fontId="27" fillId="0" borderId="1" xfId="1011" applyNumberFormat="1" applyFont="1" applyFill="1" applyBorder="1" applyAlignment="1">
      <alignment horizontal="right" vertical="center" wrapText="1"/>
    </xf>
    <xf numFmtId="199" fontId="25" fillId="0" borderId="1" xfId="1011" applyNumberFormat="1" applyFont="1" applyFill="1" applyBorder="1" applyAlignment="1">
      <alignment horizontal="right" vertical="center" wrapText="1"/>
    </xf>
    <xf numFmtId="200" fontId="25" fillId="0" borderId="1" xfId="1011" applyNumberFormat="1" applyFont="1" applyFill="1" applyBorder="1" applyAlignment="1">
      <alignment horizontal="right" vertical="center" wrapText="1"/>
    </xf>
    <xf numFmtId="0" fontId="27" fillId="0" borderId="1" xfId="1011" applyFont="1" applyFill="1" applyBorder="1" applyAlignment="1">
      <alignment horizontal="distributed" vertical="center" wrapText="1"/>
    </xf>
    <xf numFmtId="0" fontId="27" fillId="0" borderId="1" xfId="512" applyNumberFormat="1" applyFont="1" applyFill="1" applyBorder="1" applyAlignment="1">
      <alignment horizontal="left" vertical="center" wrapText="1"/>
    </xf>
    <xf numFmtId="0" fontId="25" fillId="0" borderId="1" xfId="512" applyNumberFormat="1" applyFont="1" applyFill="1" applyBorder="1" applyAlignment="1">
      <alignment horizontal="left" vertical="center" wrapText="1" indent="2"/>
    </xf>
    <xf numFmtId="199" fontId="12" fillId="0" borderId="8" xfId="0" applyNumberFormat="1" applyFont="1" applyFill="1" applyBorder="1" applyAlignment="1">
      <alignment horizontal="right" vertical="center" wrapText="1"/>
    </xf>
    <xf numFmtId="0" fontId="27" fillId="0" borderId="1" xfId="1011" applyFont="1" applyFill="1" applyBorder="1" applyAlignment="1">
      <alignment horizontal="left" vertical="center" wrapText="1"/>
    </xf>
    <xf numFmtId="199" fontId="11" fillId="0" borderId="19" xfId="0" applyNumberFormat="1" applyFont="1" applyFill="1" applyBorder="1" applyAlignment="1">
      <alignment horizontal="right" vertical="center" wrapText="1"/>
    </xf>
    <xf numFmtId="0" fontId="7" fillId="0" borderId="0" xfId="512" applyAlignment="1"/>
    <xf numFmtId="0" fontId="7" fillId="0" borderId="0" xfId="512" applyFill="1" applyAlignment="1"/>
    <xf numFmtId="0" fontId="10" fillId="0" borderId="0" xfId="833" applyFont="1" applyAlignment="1">
      <alignment horizontal="center" vertical="center" shrinkToFit="1"/>
    </xf>
    <xf numFmtId="0" fontId="12" fillId="0" borderId="0" xfId="833" applyFont="1" applyAlignment="1">
      <alignment horizontal="left" vertical="center" wrapText="1"/>
    </xf>
    <xf numFmtId="0" fontId="25" fillId="0" borderId="0" xfId="512" applyFont="1" applyAlignment="1">
      <alignment horizontal="right"/>
    </xf>
    <xf numFmtId="0" fontId="27" fillId="0" borderId="1" xfId="512" applyFont="1" applyFill="1" applyBorder="1" applyAlignment="1">
      <alignment horizontal="center" vertical="center" wrapText="1"/>
    </xf>
    <xf numFmtId="49" fontId="27" fillId="0" borderId="14" xfId="0" applyNumberFormat="1" applyFont="1" applyFill="1" applyBorder="1" applyAlignment="1" applyProtection="1">
      <alignment vertical="center" wrapText="1"/>
    </xf>
    <xf numFmtId="49" fontId="25" fillId="0" borderId="14" xfId="0" applyNumberFormat="1" applyFont="1" applyFill="1" applyBorder="1" applyAlignment="1" applyProtection="1">
      <alignment vertical="center" wrapText="1"/>
    </xf>
    <xf numFmtId="199" fontId="25" fillId="0" borderId="1" xfId="833" applyNumberFormat="1" applyFont="1" applyFill="1" applyBorder="1" applyAlignment="1">
      <alignment horizontal="right" vertical="center" wrapText="1"/>
    </xf>
    <xf numFmtId="199" fontId="27" fillId="0" borderId="1" xfId="833" applyNumberFormat="1" applyFont="1" applyFill="1" applyBorder="1" applyAlignment="1">
      <alignment horizontal="right" vertical="center" wrapText="1"/>
    </xf>
    <xf numFmtId="199" fontId="25" fillId="0" borderId="1" xfId="1207" applyNumberFormat="1" applyFont="1" applyFill="1" applyBorder="1" applyAlignment="1">
      <alignment horizontal="right" vertical="center" wrapText="1"/>
    </xf>
    <xf numFmtId="0" fontId="11" fillId="0" borderId="1" xfId="0" applyFont="1" applyBorder="1" applyAlignment="1">
      <alignment horizontal="distributed" vertical="center" wrapText="1"/>
    </xf>
    <xf numFmtId="49" fontId="27" fillId="0" borderId="14" xfId="0" applyNumberFormat="1" applyFont="1" applyFill="1" applyBorder="1" applyAlignment="1" applyProtection="1">
      <alignment horizontal="left" vertical="center" wrapText="1"/>
    </xf>
    <xf numFmtId="199" fontId="27" fillId="0" borderId="11" xfId="0" applyNumberFormat="1" applyFont="1" applyFill="1" applyBorder="1" applyAlignment="1">
      <alignment horizontal="right" vertical="center" wrapText="1"/>
    </xf>
    <xf numFmtId="0" fontId="27" fillId="2" borderId="1" xfId="1011" applyFont="1" applyFill="1" applyBorder="1" applyAlignment="1">
      <alignment horizontal="distributed" vertical="center" wrapText="1"/>
    </xf>
    <xf numFmtId="199" fontId="27" fillId="0" borderId="6" xfId="1" applyNumberFormat="1" applyFont="1" applyFill="1" applyBorder="1" applyAlignment="1">
      <alignment horizontal="right" vertical="center" wrapText="1"/>
    </xf>
    <xf numFmtId="0" fontId="25" fillId="0" borderId="0" xfId="512" applyFont="1" applyFill="1" applyAlignment="1"/>
    <xf numFmtId="0" fontId="25" fillId="0" borderId="0" xfId="512" applyFont="1" applyFill="1" applyAlignment="1">
      <alignment horizontal="right"/>
    </xf>
    <xf numFmtId="0" fontId="27" fillId="0" borderId="1" xfId="1012" applyFont="1" applyFill="1" applyBorder="1" applyAlignment="1">
      <alignment horizontal="distributed" vertical="center" wrapText="1" indent="3"/>
    </xf>
    <xf numFmtId="41" fontId="11" fillId="0" borderId="1" xfId="0" applyNumberFormat="1" applyFont="1" applyFill="1" applyBorder="1" applyAlignment="1">
      <alignment horizontal="right" vertical="center" wrapText="1"/>
    </xf>
    <xf numFmtId="200" fontId="11" fillId="0" borderId="1" xfId="0" applyNumberFormat="1" applyFont="1" applyFill="1" applyBorder="1" applyAlignment="1">
      <alignment horizontal="right" vertical="center" wrapText="1"/>
    </xf>
    <xf numFmtId="41" fontId="25" fillId="0" borderId="1" xfId="1011" applyNumberFormat="1" applyFont="1" applyFill="1" applyBorder="1" applyAlignment="1">
      <alignment horizontal="right" vertical="center" wrapText="1"/>
    </xf>
    <xf numFmtId="41" fontId="27" fillId="0" borderId="1" xfId="1011" applyNumberFormat="1" applyFont="1" applyFill="1" applyBorder="1" applyAlignment="1">
      <alignment horizontal="right" vertical="center" wrapText="1"/>
    </xf>
    <xf numFmtId="41" fontId="34" fillId="0" borderId="1" xfId="0" applyNumberFormat="1" applyFont="1" applyFill="1" applyBorder="1" applyAlignment="1"/>
    <xf numFmtId="0" fontId="11" fillId="0" borderId="1" xfId="0" applyFont="1" applyFill="1" applyBorder="1" applyAlignment="1">
      <alignment horizontal="distributed" vertical="center" wrapText="1"/>
    </xf>
    <xf numFmtId="0" fontId="27" fillId="0" borderId="1" xfId="1012" applyFont="1" applyFill="1" applyBorder="1" applyAlignment="1">
      <alignment horizontal="left" vertical="center" wrapText="1"/>
    </xf>
    <xf numFmtId="0" fontId="25" fillId="0" borderId="1" xfId="738" applyNumberFormat="1" applyFont="1" applyFill="1" applyBorder="1" applyAlignment="1">
      <alignment horizontal="left" vertical="center" wrapText="1" indent="2"/>
    </xf>
    <xf numFmtId="0" fontId="27" fillId="0" borderId="1" xfId="738" applyNumberFormat="1" applyFont="1" applyFill="1" applyBorder="1" applyAlignment="1">
      <alignment horizontal="left" vertical="center" wrapText="1"/>
    </xf>
    <xf numFmtId="197" fontId="25" fillId="0" borderId="0" xfId="745" applyNumberFormat="1" applyFont="1" applyFill="1" applyBorder="1" applyAlignment="1" applyProtection="1">
      <alignment horizontal="left" vertical="center"/>
    </xf>
    <xf numFmtId="0" fontId="25" fillId="0" borderId="0" xfId="512" applyFont="1" applyFill="1" applyBorder="1" applyAlignment="1">
      <alignment vertical="center"/>
    </xf>
    <xf numFmtId="0" fontId="25" fillId="0" borderId="0" xfId="512" applyFont="1" applyFill="1" applyAlignment="1">
      <alignment vertical="center"/>
    </xf>
    <xf numFmtId="197" fontId="28" fillId="0" borderId="0" xfId="745" applyNumberFormat="1" applyFont="1" applyFill="1" applyBorder="1" applyAlignment="1" applyProtection="1">
      <alignment horizontal="right" vertical="center"/>
    </xf>
    <xf numFmtId="41" fontId="27" fillId="0" borderId="1" xfId="1207" applyNumberFormat="1" applyFont="1" applyFill="1" applyBorder="1" applyAlignment="1">
      <alignment horizontal="right" vertical="center" wrapText="1"/>
    </xf>
    <xf numFmtId="0" fontId="25" fillId="0" borderId="1" xfId="738" applyNumberFormat="1" applyFont="1" applyFill="1" applyBorder="1" applyAlignment="1">
      <alignment horizontal="left" vertical="center" wrapText="1"/>
    </xf>
    <xf numFmtId="41" fontId="25" fillId="0" borderId="1" xfId="1207" applyNumberFormat="1" applyFont="1" applyFill="1" applyBorder="1" applyAlignment="1">
      <alignment horizontal="right" vertical="center" wrapText="1"/>
    </xf>
    <xf numFmtId="41" fontId="31" fillId="0" borderId="1" xfId="0" applyNumberFormat="1" applyFont="1" applyFill="1" applyBorder="1" applyAlignment="1">
      <alignment horizontal="right" vertical="center" wrapText="1"/>
    </xf>
    <xf numFmtId="41" fontId="30" fillId="0" borderId="1" xfId="0" applyNumberFormat="1" applyFont="1" applyFill="1" applyBorder="1" applyAlignment="1">
      <alignment horizontal="right" vertical="center" wrapText="1"/>
    </xf>
    <xf numFmtId="0" fontId="25" fillId="0" borderId="9" xfId="738" applyNumberFormat="1" applyFont="1" applyFill="1" applyBorder="1" applyAlignment="1">
      <alignment horizontal="left" vertical="center" wrapText="1"/>
    </xf>
    <xf numFmtId="41" fontId="25" fillId="0" borderId="1" xfId="0" applyNumberFormat="1" applyFont="1" applyFill="1" applyBorder="1" applyAlignment="1" applyProtection="1">
      <alignment horizontal="right" vertical="center" wrapText="1"/>
    </xf>
    <xf numFmtId="41" fontId="12" fillId="0" borderId="1" xfId="0" applyNumberFormat="1" applyFont="1" applyFill="1" applyBorder="1" applyAlignment="1">
      <alignment horizontal="right" vertical="center" wrapText="1"/>
    </xf>
    <xf numFmtId="41" fontId="25" fillId="0" borderId="1" xfId="833" applyNumberFormat="1" applyFont="1" applyFill="1" applyBorder="1" applyAlignment="1">
      <alignment horizontal="right" vertical="center" wrapText="1"/>
    </xf>
    <xf numFmtId="41" fontId="27" fillId="0" borderId="1" xfId="0" applyNumberFormat="1" applyFont="1" applyFill="1" applyBorder="1" applyAlignment="1" applyProtection="1">
      <alignment horizontal="right" vertical="center" wrapText="1"/>
    </xf>
    <xf numFmtId="41" fontId="27" fillId="0" borderId="1" xfId="833" applyNumberFormat="1" applyFont="1" applyFill="1" applyBorder="1" applyAlignment="1">
      <alignment horizontal="right" vertical="center" wrapText="1"/>
    </xf>
    <xf numFmtId="49" fontId="25" fillId="0" borderId="14" xfId="0" applyNumberFormat="1" applyFont="1" applyFill="1" applyBorder="1" applyAlignment="1" applyProtection="1">
      <alignment horizontal="left" vertical="center" wrapText="1"/>
    </xf>
    <xf numFmtId="0" fontId="35" fillId="0" borderId="0" xfId="0" applyFont="1" applyAlignment="1"/>
    <xf numFmtId="0" fontId="10" fillId="0" borderId="0" xfId="759" applyFont="1" applyFill="1" applyAlignment="1">
      <alignment horizontal="center" vertical="center"/>
    </xf>
    <xf numFmtId="0" fontId="12" fillId="0" borderId="0" xfId="759" applyFont="1" applyFill="1" applyAlignment="1">
      <alignment horizontal="left" vertical="center"/>
    </xf>
    <xf numFmtId="0" fontId="12" fillId="0" borderId="0" xfId="0" applyFont="1" applyFill="1" applyAlignment="1">
      <alignment vertical="center"/>
    </xf>
    <xf numFmtId="0" fontId="12" fillId="0" borderId="0" xfId="759" applyFont="1" applyFill="1" applyAlignment="1">
      <alignment horizontal="right" vertical="center"/>
    </xf>
    <xf numFmtId="198" fontId="27" fillId="0" borderId="6" xfId="1011"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199" fontId="25" fillId="0" borderId="1" xfId="0" applyNumberFormat="1" applyFont="1" applyFill="1" applyBorder="1" applyAlignment="1">
      <alignment horizontal="center" vertical="center" wrapText="1"/>
    </xf>
    <xf numFmtId="199" fontId="25" fillId="0" borderId="1" xfId="0" applyNumberFormat="1" applyFont="1" applyFill="1" applyBorder="1" applyAlignment="1">
      <alignment vertical="center" wrapText="1"/>
    </xf>
    <xf numFmtId="200" fontId="25" fillId="0" borderId="1" xfId="3" applyNumberFormat="1" applyFont="1" applyFill="1" applyBorder="1" applyAlignment="1">
      <alignment vertical="center" wrapText="1"/>
    </xf>
    <xf numFmtId="0" fontId="11" fillId="0" borderId="1" xfId="0" applyFont="1" applyFill="1" applyBorder="1" applyAlignment="1">
      <alignment horizontal="center" vertical="center" wrapText="1"/>
    </xf>
    <xf numFmtId="199" fontId="27" fillId="0" borderId="1" xfId="0" applyNumberFormat="1" applyFont="1" applyFill="1" applyBorder="1" applyAlignment="1">
      <alignment vertical="center" wrapText="1"/>
    </xf>
    <xf numFmtId="200" fontId="27" fillId="0" borderId="1" xfId="3" applyNumberFormat="1" applyFont="1" applyFill="1" applyBorder="1" applyAlignment="1">
      <alignment vertical="center" wrapText="1"/>
    </xf>
    <xf numFmtId="0" fontId="36" fillId="0" borderId="0" xfId="1011" applyFont="1" applyFill="1" applyProtection="1">
      <alignment vertical="center"/>
    </xf>
    <xf numFmtId="0" fontId="33" fillId="0" borderId="0" xfId="1011" applyFont="1" applyFill="1" applyAlignment="1" applyProtection="1">
      <alignment horizontal="center" vertical="center"/>
    </xf>
    <xf numFmtId="0" fontId="7" fillId="0" borderId="0" xfId="1011" applyFill="1" applyProtection="1">
      <alignment vertical="center"/>
    </xf>
    <xf numFmtId="198" fontId="7" fillId="0" borderId="0" xfId="1011" applyNumberFormat="1" applyFill="1" applyProtection="1">
      <alignment vertical="center"/>
    </xf>
    <xf numFmtId="0" fontId="2" fillId="0" borderId="0" xfId="1011" applyFont="1" applyFill="1" applyAlignment="1" applyProtection="1">
      <alignment horizontal="center" vertical="center"/>
    </xf>
    <xf numFmtId="0" fontId="25" fillId="0" borderId="0" xfId="1011" applyFont="1" applyFill="1" applyProtection="1">
      <alignment vertical="center"/>
    </xf>
    <xf numFmtId="198" fontId="25" fillId="0" borderId="0" xfId="1011" applyNumberFormat="1" applyFont="1" applyFill="1" applyBorder="1" applyAlignment="1" applyProtection="1">
      <alignment horizontal="right" vertical="center"/>
    </xf>
    <xf numFmtId="0" fontId="27" fillId="0" borderId="1" xfId="1011" applyFont="1" applyFill="1" applyBorder="1" applyAlignment="1" applyProtection="1">
      <alignment horizontal="distributed" vertical="center" wrapText="1" indent="3"/>
    </xf>
    <xf numFmtId="198" fontId="27" fillId="0" borderId="1" xfId="1011" applyNumberFormat="1" applyFont="1" applyFill="1" applyBorder="1" applyAlignment="1" applyProtection="1">
      <alignment horizontal="center" vertical="center" wrapText="1"/>
    </xf>
    <xf numFmtId="0" fontId="27" fillId="0" borderId="1" xfId="0" applyFont="1" applyFill="1" applyBorder="1" applyAlignment="1" applyProtection="1">
      <alignment vertical="center" wrapText="1"/>
    </xf>
    <xf numFmtId="200" fontId="27" fillId="0" borderId="1" xfId="3" applyNumberFormat="1" applyFont="1" applyFill="1" applyBorder="1" applyAlignment="1" applyProtection="1">
      <alignment horizontal="right" vertical="center" wrapText="1"/>
    </xf>
    <xf numFmtId="0" fontId="25" fillId="0" borderId="1" xfId="0" applyFont="1" applyFill="1" applyBorder="1" applyAlignment="1" applyProtection="1">
      <alignment vertical="center" wrapText="1"/>
    </xf>
    <xf numFmtId="199" fontId="25" fillId="0" borderId="1" xfId="1" applyNumberFormat="1" applyFont="1" applyFill="1" applyBorder="1" applyAlignment="1" applyProtection="1">
      <alignment horizontal="right" vertical="center" wrapText="1"/>
    </xf>
    <xf numFmtId="200" fontId="25" fillId="0" borderId="1" xfId="3" applyNumberFormat="1" applyFont="1" applyFill="1" applyBorder="1" applyAlignment="1" applyProtection="1">
      <alignment horizontal="right" vertical="center" wrapText="1"/>
    </xf>
    <xf numFmtId="0" fontId="12" fillId="0" borderId="1" xfId="0" applyFont="1" applyFill="1" applyBorder="1" applyAlignment="1" applyProtection="1">
      <alignment vertical="center" wrapText="1"/>
    </xf>
    <xf numFmtId="0" fontId="11" fillId="0" borderId="1" xfId="0" applyFont="1" applyFill="1" applyBorder="1" applyAlignment="1" applyProtection="1">
      <alignment vertical="center" wrapText="1"/>
    </xf>
    <xf numFmtId="49" fontId="11" fillId="0" borderId="1" xfId="997" applyNumberFormat="1" applyFont="1" applyFill="1" applyBorder="1" applyAlignment="1" applyProtection="1">
      <alignment vertical="center" wrapText="1"/>
    </xf>
    <xf numFmtId="49" fontId="12" fillId="0" borderId="1" xfId="997" applyNumberFormat="1" applyFont="1" applyFill="1" applyBorder="1" applyAlignment="1" applyProtection="1">
      <alignment vertical="center" wrapText="1"/>
    </xf>
    <xf numFmtId="0" fontId="27" fillId="0" borderId="1" xfId="1011" applyFont="1" applyFill="1" applyBorder="1" applyAlignment="1" applyProtection="1">
      <alignment horizontal="distributed" vertical="center" wrapText="1" indent="1"/>
    </xf>
    <xf numFmtId="0" fontId="27" fillId="0" borderId="1" xfId="1011" applyFont="1" applyFill="1" applyBorder="1" applyAlignment="1" applyProtection="1">
      <alignment horizontal="left" vertical="center" wrapText="1"/>
    </xf>
    <xf numFmtId="0" fontId="25" fillId="0" borderId="1" xfId="1011" applyFont="1" applyFill="1" applyBorder="1" applyAlignment="1" applyProtection="1">
      <alignment horizontal="left" vertical="center" wrapText="1"/>
    </xf>
    <xf numFmtId="0" fontId="25" fillId="0" borderId="1" xfId="1010" applyFont="1" applyFill="1" applyBorder="1" applyAlignment="1" applyProtection="1">
      <alignment horizontal="left" vertical="center" wrapText="1"/>
    </xf>
    <xf numFmtId="0" fontId="27" fillId="0" borderId="1" xfId="1010" applyFont="1" applyFill="1" applyBorder="1" applyAlignment="1" applyProtection="1">
      <alignment horizontal="left" vertical="center" wrapText="1"/>
    </xf>
    <xf numFmtId="0" fontId="36" fillId="0" borderId="0" xfId="1011" applyFont="1" applyFill="1" applyAlignment="1">
      <alignment vertical="center"/>
    </xf>
    <xf numFmtId="0" fontId="33" fillId="0" borderId="0" xfId="1011" applyFont="1" applyFill="1" applyAlignment="1">
      <alignment horizontal="center" vertical="center"/>
    </xf>
    <xf numFmtId="0" fontId="33" fillId="0" borderId="0" xfId="1011" applyFont="1" applyFill="1" applyAlignment="1">
      <alignment vertical="center"/>
    </xf>
    <xf numFmtId="0" fontId="7" fillId="0" borderId="0" xfId="1011" applyFont="1" applyFill="1" applyAlignment="1">
      <alignment vertical="center"/>
    </xf>
    <xf numFmtId="198" fontId="7" fillId="0" borderId="0" xfId="1011" applyNumberFormat="1" applyFont="1" applyFill="1" applyAlignment="1">
      <alignment vertical="center"/>
    </xf>
    <xf numFmtId="0" fontId="2" fillId="0" borderId="0" xfId="1011" applyFont="1" applyFill="1" applyAlignment="1">
      <alignment horizontal="center" vertical="center"/>
    </xf>
    <xf numFmtId="0" fontId="25" fillId="0" borderId="0" xfId="1011" applyFont="1" applyFill="1" applyAlignment="1">
      <alignment vertical="center"/>
    </xf>
    <xf numFmtId="0" fontId="37" fillId="0" borderId="0" xfId="1011" applyFont="1" applyFill="1" applyAlignment="1">
      <alignment vertical="center"/>
    </xf>
    <xf numFmtId="198" fontId="25" fillId="0" borderId="0" xfId="1011" applyNumberFormat="1" applyFont="1" applyFill="1" applyAlignment="1">
      <alignment horizontal="right" vertical="center"/>
    </xf>
    <xf numFmtId="0" fontId="27" fillId="0" borderId="1" xfId="1011" applyFont="1" applyFill="1" applyBorder="1" applyAlignment="1">
      <alignment horizontal="distributed" vertical="center" wrapText="1" indent="3"/>
    </xf>
    <xf numFmtId="49" fontId="11" fillId="0" borderId="1" xfId="997" applyNumberFormat="1" applyFont="1" applyFill="1" applyBorder="1" applyAlignment="1">
      <alignment vertical="center" wrapText="1"/>
    </xf>
    <xf numFmtId="202" fontId="27" fillId="0" borderId="1" xfId="1" applyNumberFormat="1" applyFont="1" applyFill="1" applyBorder="1" applyAlignment="1">
      <alignment horizontal="right" vertical="center" wrapText="1"/>
    </xf>
    <xf numFmtId="49" fontId="12" fillId="0" borderId="1" xfId="997" applyNumberFormat="1" applyFont="1" applyFill="1" applyBorder="1" applyAlignment="1">
      <alignment vertical="center" wrapText="1"/>
    </xf>
    <xf numFmtId="202" fontId="25" fillId="0" borderId="1" xfId="1" applyNumberFormat="1" applyFont="1" applyFill="1" applyBorder="1" applyAlignment="1">
      <alignment horizontal="right" vertical="center" wrapText="1"/>
    </xf>
    <xf numFmtId="0" fontId="27" fillId="0" borderId="1" xfId="1011" applyFont="1" applyFill="1" applyBorder="1" applyAlignment="1">
      <alignment vertical="center" wrapText="1"/>
    </xf>
    <xf numFmtId="0" fontId="25" fillId="0" borderId="1" xfId="1011" applyFont="1" applyFill="1" applyBorder="1" applyAlignment="1">
      <alignment horizontal="left" vertical="center"/>
    </xf>
    <xf numFmtId="0" fontId="27" fillId="0" borderId="1" xfId="1011" applyFont="1" applyFill="1" applyBorder="1" applyAlignment="1">
      <alignment horizontal="distributed" vertical="center" indent="1"/>
    </xf>
    <xf numFmtId="0" fontId="27" fillId="0" borderId="1" xfId="1010" applyFont="1" applyFill="1" applyBorder="1" applyAlignment="1">
      <alignment horizontal="left" vertical="center"/>
    </xf>
    <xf numFmtId="198" fontId="27" fillId="0" borderId="1" xfId="1011" applyNumberFormat="1" applyFont="1" applyFill="1" applyBorder="1" applyAlignment="1">
      <alignment horizontal="right" vertical="center" wrapText="1"/>
    </xf>
    <xf numFmtId="198" fontId="25" fillId="0" borderId="1" xfId="1011" applyNumberFormat="1" applyFont="1" applyFill="1" applyBorder="1" applyAlignment="1">
      <alignment horizontal="right" vertical="center" wrapText="1"/>
    </xf>
    <xf numFmtId="3" fontId="27" fillId="0" borderId="1" xfId="0" applyNumberFormat="1" applyFont="1" applyFill="1" applyBorder="1" applyAlignment="1" applyProtection="1">
      <alignment horizontal="right" vertical="center"/>
    </xf>
    <xf numFmtId="200" fontId="27" fillId="0" borderId="1" xfId="3" applyNumberFormat="1" applyFont="1" applyFill="1" applyBorder="1" applyAlignment="1" applyProtection="1">
      <alignment horizontal="right" vertical="center" wrapText="1"/>
      <protection locked="0"/>
    </xf>
    <xf numFmtId="3" fontId="25" fillId="0" borderId="1" xfId="0" applyNumberFormat="1" applyFont="1" applyFill="1" applyBorder="1" applyAlignment="1" applyProtection="1">
      <alignment horizontal="right" vertical="center"/>
    </xf>
    <xf numFmtId="3" fontId="25" fillId="0" borderId="1" xfId="0" applyNumberFormat="1" applyFont="1" applyFill="1" applyBorder="1" applyAlignment="1" applyProtection="1">
      <alignment horizontal="right" vertical="center"/>
      <protection locked="0"/>
    </xf>
    <xf numFmtId="3" fontId="27" fillId="0" borderId="1" xfId="0" applyNumberFormat="1" applyFont="1" applyFill="1" applyBorder="1" applyAlignment="1" applyProtection="1">
      <alignment horizontal="right" vertical="center"/>
      <protection locked="0"/>
    </xf>
    <xf numFmtId="0" fontId="36" fillId="0" borderId="0" xfId="1011" applyFont="1">
      <alignment vertical="center"/>
    </xf>
    <xf numFmtId="0" fontId="33" fillId="0" borderId="0" xfId="1011" applyFont="1" applyAlignment="1">
      <alignment horizontal="center" vertical="center"/>
    </xf>
    <xf numFmtId="198" fontId="7" fillId="0" borderId="0" xfId="1011" applyNumberFormat="1">
      <alignment vertical="center"/>
    </xf>
    <xf numFmtId="0" fontId="25" fillId="0" borderId="0" xfId="1011" applyFont="1" applyFill="1">
      <alignment vertical="center"/>
    </xf>
    <xf numFmtId="0" fontId="37" fillId="0" borderId="0" xfId="1011" applyFont="1" applyFill="1">
      <alignment vertical="center"/>
    </xf>
    <xf numFmtId="200" fontId="25" fillId="0" borderId="1" xfId="3" applyNumberFormat="1" applyFont="1" applyFill="1" applyBorder="1" applyAlignment="1" applyProtection="1">
      <alignment horizontal="right" vertical="center" wrapText="1"/>
      <protection locked="0"/>
    </xf>
    <xf numFmtId="198" fontId="25" fillId="0" borderId="1" xfId="1011" applyNumberFormat="1" applyFont="1" applyFill="1" applyBorder="1" applyAlignment="1" applyProtection="1">
      <alignment horizontal="right" vertical="center" wrapText="1"/>
      <protection locked="0"/>
    </xf>
    <xf numFmtId="0" fontId="27" fillId="0" borderId="1" xfId="1010" applyFont="1" applyFill="1" applyBorder="1" applyAlignment="1" applyProtection="1">
      <alignment horizontal="left" vertical="center"/>
    </xf>
    <xf numFmtId="198" fontId="27" fillId="0" borderId="1" xfId="1011" applyNumberFormat="1" applyFont="1" applyFill="1" applyBorder="1" applyAlignment="1" applyProtection="1">
      <alignment horizontal="right" vertical="center" wrapText="1"/>
      <protection locked="0"/>
    </xf>
    <xf numFmtId="0" fontId="25" fillId="0" borderId="1" xfId="1011" applyFont="1" applyFill="1" applyBorder="1" applyAlignment="1" applyProtection="1">
      <alignment horizontal="left" vertical="center"/>
    </xf>
    <xf numFmtId="10" fontId="25" fillId="0" borderId="1" xfId="1011" applyNumberFormat="1" applyFont="1" applyFill="1" applyBorder="1" applyAlignment="1" applyProtection="1">
      <alignment horizontal="right" vertical="center" wrapText="1"/>
      <protection locked="0"/>
    </xf>
    <xf numFmtId="0" fontId="1" fillId="0" borderId="0" xfId="0" applyFont="1" applyFill="1" applyBorder="1" applyAlignment="1"/>
    <xf numFmtId="0" fontId="38" fillId="0" borderId="0"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20" xfId="0" applyFont="1" applyFill="1" applyBorder="1" applyAlignment="1">
      <alignment horizontal="center" vertical="center"/>
    </xf>
    <xf numFmtId="0" fontId="12" fillId="0" borderId="0" xfId="0" applyFont="1" applyAlignment="1">
      <alignment horizontal="right"/>
    </xf>
    <xf numFmtId="0" fontId="27" fillId="0" borderId="9" xfId="1014" applyFont="1" applyBorder="1" applyAlignment="1">
      <alignment horizontal="center" vertical="center"/>
    </xf>
    <xf numFmtId="0" fontId="27" fillId="0" borderId="6" xfId="1014" applyFont="1" applyBorder="1" applyAlignment="1">
      <alignment horizontal="center" vertical="center"/>
    </xf>
    <xf numFmtId="0" fontId="27" fillId="0" borderId="8" xfId="1014" applyFont="1" applyBorder="1" applyAlignment="1">
      <alignment horizontal="center" vertical="center"/>
    </xf>
    <xf numFmtId="0" fontId="27" fillId="0" borderId="12" xfId="1014" applyFont="1" applyBorder="1" applyAlignment="1">
      <alignment horizontal="center" vertical="center"/>
    </xf>
    <xf numFmtId="49" fontId="27" fillId="0" borderId="1" xfId="783" applyNumberFormat="1" applyFont="1" applyFill="1" applyBorder="1" applyAlignment="1" applyProtection="1">
      <alignment horizontal="center" vertical="center"/>
    </xf>
    <xf numFmtId="203" fontId="40" fillId="0" borderId="1" xfId="0" applyNumberFormat="1" applyFont="1" applyFill="1" applyBorder="1" applyAlignment="1"/>
    <xf numFmtId="10" fontId="40" fillId="0" borderId="1" xfId="0" applyNumberFormat="1" applyFont="1" applyFill="1" applyBorder="1" applyAlignment="1"/>
    <xf numFmtId="0" fontId="5" fillId="0" borderId="0" xfId="0" applyFont="1" applyFill="1" applyBorder="1" applyAlignment="1">
      <alignment horizontal="left" vertical="top" wrapText="1"/>
    </xf>
    <xf numFmtId="0" fontId="32" fillId="0" borderId="0" xfId="759" applyFont="1" applyFill="1" applyAlignment="1">
      <alignment horizontal="center" vertical="center"/>
    </xf>
    <xf numFmtId="0" fontId="12" fillId="0" borderId="0" xfId="759" applyFont="1" applyFill="1" applyAlignment="1">
      <alignment horizontal="left"/>
    </xf>
    <xf numFmtId="204" fontId="41" fillId="0" borderId="1" xfId="0" applyNumberFormat="1" applyFont="1" applyFill="1" applyBorder="1" applyAlignment="1">
      <alignment vertical="center" wrapText="1"/>
    </xf>
    <xf numFmtId="199" fontId="27" fillId="0" borderId="1" xfId="1" applyNumberFormat="1" applyFont="1" applyFill="1" applyBorder="1" applyAlignment="1">
      <alignment horizontal="center" vertical="center" wrapText="1"/>
    </xf>
    <xf numFmtId="204" fontId="27" fillId="0" borderId="1" xfId="916" applyNumberFormat="1" applyFont="1" applyFill="1" applyBorder="1" applyAlignment="1">
      <alignment horizontal="left" vertical="center"/>
    </xf>
    <xf numFmtId="0" fontId="2" fillId="0" borderId="0" xfId="834" applyFont="1" applyAlignment="1">
      <alignment horizontal="center" vertical="center" shrinkToFit="1"/>
    </xf>
    <xf numFmtId="0" fontId="42" fillId="0" borderId="0" xfId="913" applyFont="1" applyAlignment="1"/>
    <xf numFmtId="0" fontId="27" fillId="0" borderId="1" xfId="1014" applyFont="1" applyBorder="1" applyAlignment="1">
      <alignment horizontal="center" vertical="center" wrapText="1"/>
    </xf>
    <xf numFmtId="0" fontId="27" fillId="0" borderId="1" xfId="0" applyFont="1" applyBorder="1" applyAlignment="1">
      <alignment horizontal="left" vertical="center"/>
    </xf>
    <xf numFmtId="200" fontId="7" fillId="0" borderId="0" xfId="3" applyNumberFormat="1" applyFont="1" applyFill="1" applyBorder="1" applyAlignment="1" applyProtection="1">
      <alignment vertical="center"/>
    </xf>
    <xf numFmtId="0" fontId="12" fillId="0" borderId="1" xfId="0" applyFont="1" applyBorder="1" applyAlignment="1">
      <alignment horizontal="left" vertical="center"/>
    </xf>
    <xf numFmtId="199" fontId="12" fillId="0" borderId="11" xfId="0" applyNumberFormat="1" applyFont="1" applyBorder="1" applyAlignment="1">
      <alignment horizontal="right" vertical="center" wrapText="1"/>
    </xf>
    <xf numFmtId="199" fontId="27" fillId="0" borderId="1" xfId="1" applyNumberFormat="1" applyFont="1" applyBorder="1" applyAlignment="1">
      <alignment horizontal="right" vertical="center" wrapText="1"/>
    </xf>
    <xf numFmtId="199" fontId="11" fillId="0" borderId="11" xfId="0" applyNumberFormat="1" applyFont="1" applyBorder="1" applyAlignment="1">
      <alignment horizontal="right" vertical="center" wrapText="1"/>
    </xf>
    <xf numFmtId="0" fontId="7" fillId="0" borderId="0" xfId="1011" applyFont="1" applyFill="1">
      <alignment vertical="center"/>
    </xf>
    <xf numFmtId="0" fontId="7" fillId="0" borderId="0" xfId="1011" applyFont="1">
      <alignment vertical="center"/>
    </xf>
    <xf numFmtId="198" fontId="7" fillId="0" borderId="0" xfId="1011" applyNumberFormat="1" applyFont="1">
      <alignment vertical="center"/>
    </xf>
    <xf numFmtId="0" fontId="10" fillId="0" borderId="0" xfId="759" applyFont="1" applyBorder="1" applyAlignment="1">
      <alignment horizontal="center" vertical="center"/>
    </xf>
    <xf numFmtId="0" fontId="12" fillId="0" borderId="0" xfId="759" applyFont="1" applyBorder="1" applyAlignment="1">
      <alignment horizontal="left" vertical="center"/>
    </xf>
    <xf numFmtId="0" fontId="12" fillId="0" borderId="0" xfId="759" applyFont="1" applyBorder="1" applyAlignment="1">
      <alignment horizontal="right" vertical="center"/>
    </xf>
    <xf numFmtId="0" fontId="27" fillId="0" borderId="1" xfId="0" applyFont="1" applyBorder="1" applyAlignment="1">
      <alignment horizontal="center" vertical="center" wrapText="1"/>
    </xf>
    <xf numFmtId="205" fontId="11" fillId="0" borderId="1" xfId="762" applyNumberFormat="1" applyFont="1" applyFill="1" applyBorder="1" applyAlignment="1">
      <alignment horizontal="left" vertical="center"/>
    </xf>
    <xf numFmtId="199" fontId="11" fillId="0" borderId="1" xfId="762" applyNumberFormat="1" applyFont="1" applyFill="1" applyBorder="1" applyAlignment="1">
      <alignment horizontal="right" vertical="center" wrapText="1"/>
    </xf>
    <xf numFmtId="205" fontId="12" fillId="0" borderId="1" xfId="762" applyNumberFormat="1" applyFont="1" applyFill="1" applyBorder="1" applyAlignment="1">
      <alignment horizontal="left" vertical="center"/>
    </xf>
    <xf numFmtId="199" fontId="12" fillId="0" borderId="1" xfId="762" applyNumberFormat="1" applyFont="1" applyFill="1" applyBorder="1" applyAlignment="1">
      <alignment horizontal="right" vertical="center" wrapText="1"/>
    </xf>
    <xf numFmtId="199" fontId="12" fillId="0" borderId="1" xfId="0" applyNumberFormat="1" applyFont="1" applyBorder="1" applyAlignment="1">
      <alignment horizontal="right" vertical="center" wrapText="1"/>
    </xf>
    <xf numFmtId="0" fontId="0" fillId="0" borderId="0" xfId="0" applyFont="1" applyAlignment="1"/>
    <xf numFmtId="0" fontId="11" fillId="0" borderId="1" xfId="762" applyFont="1" applyFill="1" applyBorder="1" applyAlignment="1">
      <alignment horizontal="center" vertical="center"/>
    </xf>
    <xf numFmtId="0" fontId="6" fillId="0" borderId="0" xfId="1011" applyFont="1" applyFill="1" applyAlignment="1">
      <alignment horizontal="center" vertical="center" wrapText="1"/>
    </xf>
    <xf numFmtId="0" fontId="26" fillId="0" borderId="0" xfId="1011" applyFont="1" applyFill="1">
      <alignment vertical="center"/>
    </xf>
    <xf numFmtId="198" fontId="7" fillId="0" borderId="0" xfId="1011" applyNumberFormat="1" applyFill="1">
      <alignment vertical="center"/>
    </xf>
    <xf numFmtId="0" fontId="12" fillId="0" borderId="0" xfId="1011" applyFont="1" applyFill="1">
      <alignment vertical="center"/>
    </xf>
    <xf numFmtId="198" fontId="25" fillId="0" borderId="0" xfId="1011" applyNumberFormat="1" applyFont="1" applyFill="1" applyBorder="1" applyAlignment="1">
      <alignment horizontal="right" vertical="center"/>
    </xf>
    <xf numFmtId="49" fontId="27" fillId="0" borderId="1" xfId="0" applyNumberFormat="1" applyFont="1" applyFill="1" applyBorder="1" applyAlignment="1">
      <alignment vertical="center" wrapText="1"/>
    </xf>
    <xf numFmtId="199" fontId="27" fillId="0" borderId="1" xfId="1" applyNumberFormat="1" applyFont="1" applyFill="1" applyBorder="1" applyAlignment="1" applyProtection="1">
      <alignment horizontal="right" vertical="center" wrapText="1" shrinkToFit="1"/>
      <protection locked="0"/>
    </xf>
    <xf numFmtId="200" fontId="27" fillId="0" borderId="1" xfId="3" applyNumberFormat="1" applyFont="1" applyFill="1" applyBorder="1" applyAlignment="1" applyProtection="1">
      <alignment horizontal="right" vertical="center" wrapText="1" shrinkToFit="1"/>
      <protection locked="0"/>
    </xf>
    <xf numFmtId="49" fontId="25" fillId="0" borderId="1" xfId="0" applyNumberFormat="1" applyFont="1" applyFill="1" applyBorder="1" applyAlignment="1">
      <alignment vertical="center" wrapText="1"/>
    </xf>
    <xf numFmtId="199" fontId="25" fillId="0" borderId="1" xfId="1" applyNumberFormat="1" applyFont="1" applyFill="1" applyBorder="1" applyAlignment="1" applyProtection="1">
      <alignment horizontal="right" vertical="center" wrapText="1"/>
      <protection locked="0"/>
    </xf>
    <xf numFmtId="49" fontId="27" fillId="0" borderId="1" xfId="0" applyNumberFormat="1" applyFont="1" applyFill="1" applyBorder="1" applyAlignment="1">
      <alignment horizontal="center" vertical="center" wrapText="1"/>
    </xf>
    <xf numFmtId="199" fontId="27" fillId="0" borderId="1" xfId="1" applyNumberFormat="1" applyFont="1" applyFill="1" applyBorder="1" applyAlignment="1" applyProtection="1">
      <alignment horizontal="right" vertical="center" wrapText="1"/>
      <protection locked="0"/>
    </xf>
    <xf numFmtId="199" fontId="25" fillId="0" borderId="1" xfId="1" applyNumberFormat="1" applyFont="1" applyFill="1" applyBorder="1" applyAlignment="1" applyProtection="1">
      <alignment horizontal="right" vertical="center" wrapText="1" shrinkToFit="1"/>
      <protection locked="0"/>
    </xf>
    <xf numFmtId="199" fontId="25" fillId="0" borderId="1" xfId="1" applyNumberFormat="1" applyFont="1" applyFill="1" applyBorder="1" applyAlignment="1" applyProtection="1">
      <alignment horizontal="right" wrapText="1"/>
      <protection locked="0"/>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199" fontId="27" fillId="0" borderId="1" xfId="1" applyNumberFormat="1" applyFont="1" applyFill="1" applyBorder="1" applyAlignment="1" applyProtection="1">
      <alignment vertical="center" wrapText="1"/>
      <protection locked="0"/>
    </xf>
    <xf numFmtId="0" fontId="27" fillId="0" borderId="1" xfId="1011" applyFont="1" applyFill="1" applyBorder="1" applyAlignment="1">
      <alignment horizontal="center" vertical="center" wrapText="1"/>
    </xf>
    <xf numFmtId="0" fontId="27" fillId="0" borderId="0" xfId="1011" applyFont="1" applyFill="1" applyAlignment="1">
      <alignment horizontal="center" vertical="center" wrapText="1"/>
    </xf>
    <xf numFmtId="198" fontId="25" fillId="0" borderId="0" xfId="1011" applyNumberFormat="1" applyFont="1" applyFill="1" applyBorder="1" applyAlignment="1">
      <alignment horizontal="left" vertical="center"/>
    </xf>
    <xf numFmtId="0" fontId="27" fillId="0" borderId="1" xfId="1011" applyFont="1" applyFill="1" applyBorder="1" applyAlignment="1" applyProtection="1">
      <alignment horizontal="center" vertical="center" wrapText="1"/>
    </xf>
    <xf numFmtId="0" fontId="27" fillId="0" borderId="1" xfId="1011" applyNumberFormat="1" applyFont="1" applyFill="1" applyBorder="1" applyAlignment="1" applyProtection="1">
      <alignment vertical="center" wrapText="1"/>
    </xf>
    <xf numFmtId="10" fontId="27" fillId="0" borderId="1" xfId="3" applyNumberFormat="1" applyFont="1" applyFill="1" applyBorder="1" applyAlignment="1" applyProtection="1">
      <alignment horizontal="right" vertical="center" wrapText="1"/>
      <protection locked="0"/>
    </xf>
    <xf numFmtId="0" fontId="25" fillId="0" borderId="1" xfId="1011" applyNumberFormat="1" applyFont="1" applyFill="1" applyBorder="1" applyAlignment="1" applyProtection="1">
      <alignment vertical="center" wrapText="1"/>
    </xf>
    <xf numFmtId="49" fontId="27" fillId="0" borderId="1" xfId="0" applyNumberFormat="1" applyFont="1" applyFill="1" applyBorder="1" applyAlignment="1" applyProtection="1">
      <alignment horizontal="distributed" vertical="center" wrapText="1"/>
    </xf>
    <xf numFmtId="0" fontId="27" fillId="0" borderId="1" xfId="1011" applyNumberFormat="1" applyFont="1" applyFill="1" applyBorder="1" applyAlignment="1" applyProtection="1">
      <alignment horizontal="distributed" vertical="center"/>
    </xf>
    <xf numFmtId="0" fontId="7" fillId="0" borderId="0" xfId="1010" applyFill="1">
      <alignment vertical="center"/>
    </xf>
    <xf numFmtId="198" fontId="27" fillId="0" borderId="0" xfId="1011" applyNumberFormat="1" applyFont="1" applyFill="1" applyAlignment="1">
      <alignment horizontal="center" vertical="center" wrapText="1"/>
    </xf>
    <xf numFmtId="199" fontId="25" fillId="0" borderId="1" xfId="1016" applyNumberFormat="1" applyFont="1" applyFill="1" applyBorder="1" applyAlignment="1" applyProtection="1">
      <alignment vertical="center" wrapText="1"/>
    </xf>
    <xf numFmtId="10" fontId="25" fillId="0" borderId="1" xfId="3" applyNumberFormat="1" applyFont="1" applyFill="1" applyBorder="1" applyAlignment="1" applyProtection="1">
      <alignment vertical="center" wrapText="1"/>
      <protection locked="0"/>
    </xf>
    <xf numFmtId="0" fontId="36" fillId="0" borderId="0" xfId="1010" applyFont="1" applyFill="1" applyAlignment="1">
      <alignment horizontal="center" vertical="center"/>
    </xf>
    <xf numFmtId="49" fontId="25" fillId="0" borderId="1" xfId="1016" applyNumberFormat="1" applyFont="1" applyFill="1" applyBorder="1" applyAlignment="1" applyProtection="1">
      <alignment horizontal="left" vertical="center" wrapText="1"/>
    </xf>
    <xf numFmtId="10" fontId="25" fillId="0" borderId="1" xfId="3" applyNumberFormat="1" applyFont="1" applyFill="1" applyBorder="1" applyAlignment="1" applyProtection="1">
      <alignment horizontal="right" vertical="center" wrapText="1"/>
      <protection locked="0"/>
    </xf>
    <xf numFmtId="0" fontId="25" fillId="0" borderId="1" xfId="1011" applyNumberFormat="1" applyFont="1" applyFill="1" applyBorder="1" applyAlignment="1">
      <alignment horizontal="left" vertical="center" wrapText="1"/>
    </xf>
    <xf numFmtId="200" fontId="25" fillId="0" borderId="1" xfId="369" applyNumberFormat="1" applyFont="1" applyFill="1" applyBorder="1" applyAlignment="1" applyProtection="1">
      <alignment vertical="center" wrapText="1"/>
      <protection locked="0"/>
    </xf>
    <xf numFmtId="0" fontId="25" fillId="0" borderId="1" xfId="1011" applyNumberFormat="1" applyFont="1" applyFill="1" applyBorder="1" applyAlignment="1">
      <alignment vertical="center" wrapText="1"/>
    </xf>
    <xf numFmtId="199" fontId="0" fillId="0" borderId="0" xfId="0" applyNumberFormat="1" applyFill="1" applyAlignment="1"/>
    <xf numFmtId="198" fontId="25" fillId="0" borderId="1" xfId="1010" applyNumberFormat="1" applyFont="1" applyFill="1" applyBorder="1" applyAlignment="1" applyProtection="1">
      <alignment vertical="center" wrapText="1"/>
      <protection locked="0"/>
    </xf>
    <xf numFmtId="0" fontId="27" fillId="0" borderId="1" xfId="1011" applyNumberFormat="1" applyFont="1" applyFill="1" applyBorder="1" applyAlignment="1">
      <alignment horizontal="left" vertical="center" wrapText="1"/>
    </xf>
    <xf numFmtId="0" fontId="27" fillId="0" borderId="1" xfId="1011" applyFont="1" applyFill="1" applyBorder="1" applyAlignment="1">
      <alignment horizontal="distributed" vertical="center" wrapText="1" indent="2"/>
    </xf>
    <xf numFmtId="3" fontId="0" fillId="0" borderId="0" xfId="0" applyNumberFormat="1" applyFill="1" applyAlignment="1"/>
    <xf numFmtId="0" fontId="0" fillId="0" borderId="0" xfId="0" applyFill="1" applyAlignment="1" applyProtection="1"/>
    <xf numFmtId="0" fontId="27" fillId="2" borderId="0" xfId="1011" applyFont="1" applyFill="1" applyAlignment="1" applyProtection="1">
      <alignment horizontal="center" vertical="center" wrapText="1"/>
    </xf>
    <xf numFmtId="0" fontId="25" fillId="2" borderId="0" xfId="1011" applyFont="1" applyFill="1" applyProtection="1">
      <alignment vertical="center"/>
    </xf>
    <xf numFmtId="0" fontId="7" fillId="2" borderId="0" xfId="1010" applyFill="1" applyProtection="1">
      <alignment vertical="center"/>
    </xf>
    <xf numFmtId="0" fontId="7" fillId="2" borderId="0" xfId="1011" applyFill="1" applyProtection="1">
      <alignment vertical="center"/>
    </xf>
    <xf numFmtId="198" fontId="7" fillId="2" borderId="0" xfId="1011" applyNumberFormat="1" applyFill="1" applyProtection="1">
      <alignment vertical="center"/>
    </xf>
    <xf numFmtId="0" fontId="0" fillId="0" borderId="0" xfId="0" applyAlignment="1" applyProtection="1"/>
    <xf numFmtId="0" fontId="43" fillId="0" borderId="0" xfId="1011" applyFont="1" applyFill="1" applyProtection="1">
      <alignment vertical="center"/>
    </xf>
    <xf numFmtId="0" fontId="37" fillId="0" borderId="0" xfId="1011" applyFont="1" applyFill="1" applyProtection="1">
      <alignment vertical="center"/>
    </xf>
    <xf numFmtId="198" fontId="27" fillId="0" borderId="0" xfId="1011" applyNumberFormat="1" applyFont="1" applyFill="1" applyAlignment="1" applyProtection="1">
      <alignment horizontal="center" vertical="center" wrapText="1"/>
    </xf>
    <xf numFmtId="0" fontId="36" fillId="0" borderId="0" xfId="1010" applyFont="1" applyFill="1" applyAlignment="1" applyProtection="1">
      <alignment horizontal="center" vertical="center"/>
    </xf>
    <xf numFmtId="0" fontId="0" fillId="0" borderId="0" xfId="0">
      <alignment vertical="center"/>
    </xf>
    <xf numFmtId="0" fontId="44" fillId="0" borderId="0"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58" fontId="0" fillId="0" borderId="1" xfId="0" applyNumberFormat="1" applyFill="1" applyBorder="1">
      <alignment vertical="center"/>
    </xf>
    <xf numFmtId="0" fontId="0" fillId="0" borderId="1" xfId="0" applyBorder="1">
      <alignment vertical="center"/>
    </xf>
    <xf numFmtId="0" fontId="0" fillId="0" borderId="1" xfId="0" applyFill="1" applyBorder="1">
      <alignment vertical="center"/>
    </xf>
    <xf numFmtId="0" fontId="0" fillId="0" borderId="1" xfId="0" applyFont="1" applyFill="1" applyBorder="1">
      <alignment vertical="center"/>
    </xf>
    <xf numFmtId="0" fontId="0" fillId="0" borderId="1" xfId="0" applyBorder="1" applyAlignment="1">
      <alignment vertical="center" wrapText="1"/>
    </xf>
  </cellXfs>
  <cellStyles count="132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_Book1_1 2 2 2" xfId="49"/>
    <cellStyle name="部门 4" xfId="50"/>
    <cellStyle name="强调文字颜色 2 3 2" xfId="51"/>
    <cellStyle name="Accent5 9" xfId="52"/>
    <cellStyle name="汇总 6" xfId="53"/>
    <cellStyle name="百分比 2 8 2" xfId="54"/>
    <cellStyle name="args.style" xfId="55"/>
    <cellStyle name="好 3 2 2" xfId="56"/>
    <cellStyle name="Accent1 5" xfId="57"/>
    <cellStyle name="Accent2 - 40%" xfId="58"/>
    <cellStyle name="常规 3 4 3" xfId="59"/>
    <cellStyle name="Accent2 - 20% 2" xfId="60"/>
    <cellStyle name="常规 3 2 3 2" xfId="61"/>
    <cellStyle name="_Book1_2 2" xfId="62"/>
    <cellStyle name="常规 26 2" xfId="63"/>
    <cellStyle name="Accent6 4" xfId="64"/>
    <cellStyle name="日期" xfId="65"/>
    <cellStyle name="60% - 强调文字颜色 6 3 2" xfId="66"/>
    <cellStyle name="Accent2 - 60%" xfId="67"/>
    <cellStyle name="好_0605石屏县 2 2" xfId="68"/>
    <cellStyle name="Input [yellow] 4" xfId="69"/>
    <cellStyle name="60% - 强调文字颜色 4 2 2 2" xfId="70"/>
    <cellStyle name="差_Book1 2" xfId="71"/>
    <cellStyle name="Accent4 5" xfId="72"/>
    <cellStyle name="_ET_STYLE_NoName_00__Sheet3" xfId="73"/>
    <cellStyle name="60% - 强调文字颜色 2 3" xfId="74"/>
    <cellStyle name="Accent5 - 60% 2 2" xfId="75"/>
    <cellStyle name="Accent6 3" xfId="76"/>
    <cellStyle name="Accent3 4 2" xfId="77"/>
    <cellStyle name="百分比 7" xfId="78"/>
    <cellStyle name="常规 6 5" xfId="79"/>
    <cellStyle name="常规 4 2 2 3" xfId="80"/>
    <cellStyle name="60% - 强调文字颜色 2 2 2" xfId="81"/>
    <cellStyle name="Accent1 - 60% 2 2" xfId="82"/>
    <cellStyle name="标题 1 5 2" xfId="83"/>
    <cellStyle name="百分比 4" xfId="84"/>
    <cellStyle name="差 7" xfId="85"/>
    <cellStyle name="0,0_x000d__x000a_NA_x000d__x000a_" xfId="86"/>
    <cellStyle name="60% - 强调文字颜色 2 2 2 2" xfId="87"/>
    <cellStyle name="百分比 5" xfId="88"/>
    <cellStyle name="Accent4 2 2" xfId="89"/>
    <cellStyle name="Accent6 2" xfId="90"/>
    <cellStyle name="百分比 6" xfId="91"/>
    <cellStyle name="Accent6 5" xfId="92"/>
    <cellStyle name="40% - 强调文字颜色 4 2" xfId="93"/>
    <cellStyle name="常规 2 2 2 5" xfId="94"/>
    <cellStyle name="PSHeading 4" xfId="95"/>
    <cellStyle name="60% - 强调文字颜色 4 2 3" xfId="96"/>
    <cellStyle name="20% - 强调文字颜色 3 3" xfId="97"/>
    <cellStyle name="常规 2 2 2 4" xfId="98"/>
    <cellStyle name="编号 3 2" xfId="99"/>
    <cellStyle name="Accent6 - 20% 2 2" xfId="100"/>
    <cellStyle name="Accent2 - 40% 2" xfId="101"/>
    <cellStyle name="好_2008年地州对账表(国库资金）" xfId="102"/>
    <cellStyle name="Accent2 - 40% 3" xfId="103"/>
    <cellStyle name="PSChar" xfId="104"/>
    <cellStyle name="60% - 强调文字颜色 5 2 2 2" xfId="105"/>
    <cellStyle name="Accent6 6" xfId="106"/>
    <cellStyle name="标题 1 4 2" xfId="107"/>
    <cellStyle name="_弱电系统设备配置报价清单" xfId="108"/>
    <cellStyle name="Accent6 7" xfId="109"/>
    <cellStyle name="标题 1 4 3" xfId="110"/>
    <cellStyle name="_Book1_2 3" xfId="111"/>
    <cellStyle name="常规 2 12 2" xfId="112"/>
    <cellStyle name="Accent2 - 20% 3" xfId="113"/>
    <cellStyle name="_ET_STYLE_NoName_00__Book1" xfId="114"/>
    <cellStyle name="_ET_STYLE_NoName_00_" xfId="115"/>
    <cellStyle name="_Book1_1" xfId="116"/>
    <cellStyle name="_20100326高清市院遂宁检察院1080P配置清单26日改" xfId="117"/>
    <cellStyle name="_Book1_2 2 2" xfId="118"/>
    <cellStyle name="Accent2 - 20% 2 2" xfId="119"/>
    <cellStyle name="百分比 2 2 4" xfId="120"/>
    <cellStyle name="_Book1_2 2 3" xfId="121"/>
    <cellStyle name="百分比 2 10 2" xfId="122"/>
    <cellStyle name="百分比 2 2 5" xfId="123"/>
    <cellStyle name="_Book1_2 2 2 2" xfId="124"/>
    <cellStyle name="百分比 2 2 4 2" xfId="125"/>
    <cellStyle name="_Book1_3 2" xfId="126"/>
    <cellStyle name="常规 2 7 2" xfId="127"/>
    <cellStyle name="_Book1" xfId="128"/>
    <cellStyle name="_Book1_2" xfId="129"/>
    <cellStyle name="常规 3 2 3" xfId="130"/>
    <cellStyle name="Accent2 - 20%" xfId="131"/>
    <cellStyle name="_Book1_2 3 2" xfId="132"/>
    <cellStyle name="百分比 2 3 4" xfId="133"/>
    <cellStyle name="_Book1_2 4" xfId="134"/>
    <cellStyle name="_Book1_3" xfId="135"/>
    <cellStyle name="超级链接 2" xfId="136"/>
    <cellStyle name="Accent1 4 2" xfId="137"/>
    <cellStyle name="_ET_STYLE_NoName_00__Book1_1" xfId="138"/>
    <cellStyle name="Accent5 - 60% 3" xfId="139"/>
    <cellStyle name="_ET_STYLE_NoName_00__Book1_1 2" xfId="140"/>
    <cellStyle name="_ET_STYLE_NoName_00__Book1_1 2 2" xfId="141"/>
    <cellStyle name="Percent [2]" xfId="142"/>
    <cellStyle name="百分比 2 7 2" xfId="143"/>
    <cellStyle name="_ET_STYLE_NoName_00__Book1_1 2 3" xfId="144"/>
    <cellStyle name="标题 2 2 2 2" xfId="145"/>
    <cellStyle name="_ET_STYLE_NoName_00__Book1_1 3" xfId="146"/>
    <cellStyle name="_ET_STYLE_NoName_00__Book1_1 3 2" xfId="147"/>
    <cellStyle name="超级链接" xfId="148"/>
    <cellStyle name="Accent1 4" xfId="149"/>
    <cellStyle name="_ET_STYLE_NoName_00__Book1_1 4" xfId="150"/>
    <cellStyle name="_关闭破产企业已移交地方管理中小学校退休教师情况明细表(1)" xfId="151"/>
    <cellStyle name="Accent5 4" xfId="152"/>
    <cellStyle name="0,0_x005f_x000d__x005f_x000a_NA_x005f_x000d__x005f_x000a_" xfId="153"/>
    <cellStyle name="20% - 强调文字颜色 1 2" xfId="154"/>
    <cellStyle name="20% - 强调文字颜色 1 2 2" xfId="155"/>
    <cellStyle name="强调文字颜色 2 2 2 2" xfId="156"/>
    <cellStyle name="20% - 强调文字颜色 1 3" xfId="157"/>
    <cellStyle name="Accent1 - 20% 2" xfId="158"/>
    <cellStyle name="20% - 强调文字颜色 2 2" xfId="159"/>
    <cellStyle name="20% - 强调文字颜色 2 2 2" xfId="160"/>
    <cellStyle name="20% - 强调文字颜色 2 3" xfId="161"/>
    <cellStyle name="60% - 强调文字颜色 3 2 2 2" xfId="162"/>
    <cellStyle name="常规 3 2 5" xfId="163"/>
    <cellStyle name="20% - 强调文字颜色 3 2" xfId="164"/>
    <cellStyle name="20% - 强调文字颜色 3 2 2" xfId="165"/>
    <cellStyle name="常规 3 3 5" xfId="166"/>
    <cellStyle name="20% - 强调文字颜色 4 2" xfId="167"/>
    <cellStyle name="Mon閠aire_!!!GO" xfId="168"/>
    <cellStyle name="常规 3 3 5 2" xfId="169"/>
    <cellStyle name="20% - 强调文字颜色 4 2 2" xfId="170"/>
    <cellStyle name="常规 3 3 6" xfId="171"/>
    <cellStyle name="20% - 强调文字颜色 4 3" xfId="172"/>
    <cellStyle name="Accent6 - 60% 2 2" xfId="173"/>
    <cellStyle name="20% - 强调文字颜色 5 2" xfId="174"/>
    <cellStyle name="20% - 强调文字颜色 5 2 2" xfId="175"/>
    <cellStyle name="20% - 强调文字颜色 5 3" xfId="176"/>
    <cellStyle name="20% - 强调文字颜色 6 2" xfId="177"/>
    <cellStyle name="20% - 强调文字颜色 6 2 2" xfId="178"/>
    <cellStyle name="Accent6 - 20% 3" xfId="179"/>
    <cellStyle name="20% - 强调文字颜色 6 3" xfId="180"/>
    <cellStyle name="40% - 强调文字颜色 1 2" xfId="181"/>
    <cellStyle name="40% - 强调文字颜色 1 2 2" xfId="182"/>
    <cellStyle name="常规 9 2" xfId="183"/>
    <cellStyle name="40% - 强调文字颜色 1 3" xfId="184"/>
    <cellStyle name="Accent1" xfId="185"/>
    <cellStyle name="40% - 强调文字颜色 2 2" xfId="186"/>
    <cellStyle name="40% - 强调文字颜色 2 2 2" xfId="187"/>
    <cellStyle name="40% - 强调文字颜色 2 3" xfId="188"/>
    <cellStyle name="40% - 强调文字颜色 3 2" xfId="189"/>
    <cellStyle name="40% - 强调文字颜色 3 2 2" xfId="190"/>
    <cellStyle name="40% - 强调文字颜色 3 3" xfId="191"/>
    <cellStyle name="40% - 强调文字颜色 4 2 2" xfId="192"/>
    <cellStyle name="40% - 强调文字颜色 4 3" xfId="193"/>
    <cellStyle name="Accent6 - 20% 2" xfId="194"/>
    <cellStyle name="好 2 3" xfId="195"/>
    <cellStyle name="40% - 强调文字颜色 5 2" xfId="196"/>
    <cellStyle name="40% - 强调文字颜色 5 2 2" xfId="197"/>
    <cellStyle name="60% - 强调文字颜色 4 3" xfId="198"/>
    <cellStyle name="好 2 4" xfId="199"/>
    <cellStyle name="40% - 强调文字颜色 5 3" xfId="200"/>
    <cellStyle name="好 3 3" xfId="201"/>
    <cellStyle name="40% - 强调文字颜色 6 2" xfId="202"/>
    <cellStyle name="适中 2 2" xfId="203"/>
    <cellStyle name="百分比 2 9" xfId="204"/>
    <cellStyle name="标题 2 2 4" xfId="205"/>
    <cellStyle name="40% - 强调文字颜色 6 2 2" xfId="206"/>
    <cellStyle name="Accent2 5" xfId="207"/>
    <cellStyle name="适中 2 2 2" xfId="208"/>
    <cellStyle name="百分比 2 9 2" xfId="209"/>
    <cellStyle name="好 3 4" xfId="210"/>
    <cellStyle name="40% - 强调文字颜色 6 3" xfId="211"/>
    <cellStyle name="60% - 强调文字颜色 1 2" xfId="212"/>
    <cellStyle name="输出 3 4" xfId="213"/>
    <cellStyle name="Accent6 2 2" xfId="214"/>
    <cellStyle name="60% - 强调文字颜色 1 2 2" xfId="215"/>
    <cellStyle name="60% - 强调文字颜色 1 2 2 2" xfId="216"/>
    <cellStyle name="好 7" xfId="217"/>
    <cellStyle name="标题 3 2 4" xfId="218"/>
    <cellStyle name="60% - 强调文字颜色 1 2 3" xfId="219"/>
    <cellStyle name="百分比 2 3 4 2" xfId="220"/>
    <cellStyle name="60% - 强调文字颜色 1 3" xfId="221"/>
    <cellStyle name="60% - 强调文字颜色 1 3 2" xfId="222"/>
    <cellStyle name="60% - 强调文字颜色 2 2" xfId="223"/>
    <cellStyle name="输出 4 4" xfId="224"/>
    <cellStyle name="常规 5" xfId="225"/>
    <cellStyle name="Accent6 3 2" xfId="226"/>
    <cellStyle name="60% - 强调文字颜色 2 2 3" xfId="227"/>
    <cellStyle name="Accent6 - 60%" xfId="228"/>
    <cellStyle name="注释 2" xfId="229"/>
    <cellStyle name="60% - 强调文字颜色 2 3 2" xfId="230"/>
    <cellStyle name="60% - 强调文字颜色 3 2" xfId="231"/>
    <cellStyle name="Accent6 4 2" xfId="232"/>
    <cellStyle name="60% - 强调文字颜色 3 2 2" xfId="233"/>
    <cellStyle name="60% - 强调文字颜色 3 2 3" xfId="234"/>
    <cellStyle name="60% - 强调文字颜色 3 3" xfId="235"/>
    <cellStyle name="Accent5 - 40% 2" xfId="236"/>
    <cellStyle name="60% - 强调文字颜色 3 3 2" xfId="237"/>
    <cellStyle name="Accent5 - 40% 2 2" xfId="238"/>
    <cellStyle name="60% - 强调文字颜色 4 2" xfId="239"/>
    <cellStyle name="Accent6 5 2" xfId="240"/>
    <cellStyle name="60% - 强调文字颜色 4 2 2" xfId="241"/>
    <cellStyle name="常规 20" xfId="242"/>
    <cellStyle name="常规 15" xfId="243"/>
    <cellStyle name="60% - 强调文字颜色 4 3 2" xfId="244"/>
    <cellStyle name="60% - 强调文字颜色 5 2" xfId="245"/>
    <cellStyle name="标题 1 4 2 2" xfId="246"/>
    <cellStyle name="60% - 强调文字颜色 5 2 2" xfId="247"/>
    <cellStyle name="60% - 强调文字颜色 5 2 3" xfId="248"/>
    <cellStyle name="百分比 2 10" xfId="249"/>
    <cellStyle name="60% - 强调文字颜色 5 3" xfId="250"/>
    <cellStyle name="60% - 强调文字颜色 5 3 2" xfId="251"/>
    <cellStyle name="RowLevel_0" xfId="252"/>
    <cellStyle name="60% - 强调文字颜色 6 2" xfId="253"/>
    <cellStyle name="60% - 强调文字颜色 6 2 2" xfId="254"/>
    <cellStyle name="强调文字颜色 5 2 3" xfId="255"/>
    <cellStyle name="Header2" xfId="256"/>
    <cellStyle name="60% - 强调文字颜色 6 2 2 2" xfId="257"/>
    <cellStyle name="Header2 2" xfId="258"/>
    <cellStyle name="60% - 强调文字颜色 6 2 3" xfId="259"/>
    <cellStyle name="60% - 强调文字颜色 6 3" xfId="260"/>
    <cellStyle name="6mal" xfId="261"/>
    <cellStyle name="强调文字颜色 2 2 2" xfId="262"/>
    <cellStyle name="Accent1 - 20%" xfId="263"/>
    <cellStyle name="Accent4 9" xfId="264"/>
    <cellStyle name="Accent1 - 20% 2 2" xfId="265"/>
    <cellStyle name="Accent5 - 20%" xfId="266"/>
    <cellStyle name="Accent1 - 20% 3" xfId="267"/>
    <cellStyle name="Accent1 - 40%" xfId="268"/>
    <cellStyle name="标题 6 2 2" xfId="269"/>
    <cellStyle name="Accent6 9" xfId="270"/>
    <cellStyle name="Accent1 - 40% 2" xfId="271"/>
    <cellStyle name="Accent1 - 40% 2 2" xfId="272"/>
    <cellStyle name="Accent1 - 40% 3" xfId="273"/>
    <cellStyle name="PSHeading 3 2" xfId="274"/>
    <cellStyle name="Accent1 - 60%" xfId="275"/>
    <cellStyle name="Accent1 - 60% 2" xfId="276"/>
    <cellStyle name="标题 1 5" xfId="277"/>
    <cellStyle name="Accent1 - 60% 3" xfId="278"/>
    <cellStyle name="标题 1 6" xfId="279"/>
    <cellStyle name="Accent1 2" xfId="280"/>
    <cellStyle name="Date 3" xfId="281"/>
    <cellStyle name="Accent1 2 2" xfId="282"/>
    <cellStyle name="Currency [0]_!!!GO" xfId="283"/>
    <cellStyle name="Accent1 3" xfId="284"/>
    <cellStyle name="Accent1 3 2" xfId="285"/>
    <cellStyle name="Accent1 5 2" xfId="286"/>
    <cellStyle name="常规 2 2 3 2" xfId="287"/>
    <cellStyle name="Accent1 6" xfId="288"/>
    <cellStyle name="sstot" xfId="289"/>
    <cellStyle name="常规 2 2 3 3" xfId="290"/>
    <cellStyle name="Accent1 7" xfId="291"/>
    <cellStyle name="常规 2 2 3 4" xfId="292"/>
    <cellStyle name="差_1110洱源 2" xfId="293"/>
    <cellStyle name="Accent1 8" xfId="294"/>
    <cellStyle name="差_1110洱源 3" xfId="295"/>
    <cellStyle name="Accent1 9" xfId="296"/>
    <cellStyle name="Accent2" xfId="297"/>
    <cellStyle name="强调文字颜色 5 2 2 2" xfId="298"/>
    <cellStyle name="Header1 2" xfId="299"/>
    <cellStyle name="输入 2 4" xfId="300"/>
    <cellStyle name="Accent2 - 40% 2 2" xfId="301"/>
    <cellStyle name="Accent2 - 60% 2" xfId="302"/>
    <cellStyle name="Accent2 - 60% 2 2" xfId="303"/>
    <cellStyle name="Accent5 - 40% 3" xfId="304"/>
    <cellStyle name="Accent2 - 60% 3" xfId="305"/>
    <cellStyle name="Accent2 2" xfId="306"/>
    <cellStyle name="Accent2 2 2" xfId="307"/>
    <cellStyle name="t" xfId="308"/>
    <cellStyle name="Accent2 3" xfId="309"/>
    <cellStyle name="Accent2 3 2" xfId="310"/>
    <cellStyle name="Accent2 4" xfId="311"/>
    <cellStyle name="Accent2 4 2" xfId="312"/>
    <cellStyle name="Accent2 5 2" xfId="313"/>
    <cellStyle name="百分比 2 9 2 2" xfId="314"/>
    <cellStyle name="常规 2 2 4 2" xfId="315"/>
    <cellStyle name="Accent2 6" xfId="316"/>
    <cellStyle name="Date" xfId="317"/>
    <cellStyle name="常规 2 2 11" xfId="318"/>
    <cellStyle name="百分比 2 9 3" xfId="319"/>
    <cellStyle name="Accent2 7" xfId="320"/>
    <cellStyle name="Accent2 8" xfId="321"/>
    <cellStyle name="Accent2 9" xfId="322"/>
    <cellStyle name="Accent3" xfId="323"/>
    <cellStyle name="Accent3 - 20%" xfId="324"/>
    <cellStyle name="Accent5 2" xfId="325"/>
    <cellStyle name="Milliers_!!!GO" xfId="326"/>
    <cellStyle name="Accent3 - 20% 2" xfId="327"/>
    <cellStyle name="Accent5 2 2" xfId="328"/>
    <cellStyle name="常规 2 2 7" xfId="329"/>
    <cellStyle name="百分比 4 3" xfId="330"/>
    <cellStyle name="标题 1 3" xfId="331"/>
    <cellStyle name="Accent3 - 20% 2 2" xfId="332"/>
    <cellStyle name="汇总 3" xfId="333"/>
    <cellStyle name="Accent5 6" xfId="334"/>
    <cellStyle name="标题 1 3 2" xfId="335"/>
    <cellStyle name="Accent3 - 20% 3" xfId="336"/>
    <cellStyle name="标题 1 4" xfId="337"/>
    <cellStyle name="Accent3 - 40%" xfId="338"/>
    <cellStyle name="Accent4 3 2" xfId="339"/>
    <cellStyle name="Mon閠aire [0]_!!!GO" xfId="340"/>
    <cellStyle name="Accent3 - 40% 2" xfId="341"/>
    <cellStyle name="Accent3 - 40% 2 2" xfId="342"/>
    <cellStyle name="Accent3 - 40% 3" xfId="343"/>
    <cellStyle name="常规 15 2 2" xfId="344"/>
    <cellStyle name="百分比 2 6 2" xfId="345"/>
    <cellStyle name="Accent4 - 60%" xfId="346"/>
    <cellStyle name="捠壿 [0.00]_Region Orders (2)" xfId="347"/>
    <cellStyle name="Accent3 - 60%" xfId="348"/>
    <cellStyle name="Accent4 5 2" xfId="349"/>
    <cellStyle name="好_M01-1 3" xfId="350"/>
    <cellStyle name="Accent3 - 60% 2" xfId="351"/>
    <cellStyle name="Accent3 - 60% 2 2" xfId="352"/>
    <cellStyle name="编号" xfId="353"/>
    <cellStyle name="Accent3 - 60% 3" xfId="354"/>
    <cellStyle name="Accent3 2" xfId="355"/>
    <cellStyle name="Accent3 2 2" xfId="356"/>
    <cellStyle name="comma zerodec" xfId="357"/>
    <cellStyle name="Accent3 3" xfId="358"/>
    <cellStyle name="Accent3 3 2" xfId="359"/>
    <cellStyle name="Accent3 4" xfId="360"/>
    <cellStyle name="Accent3 5" xfId="361"/>
    <cellStyle name="Accent3 5 2" xfId="362"/>
    <cellStyle name="常规 2 2 5 2" xfId="363"/>
    <cellStyle name="Accent3 6" xfId="364"/>
    <cellStyle name="Moneda_96 Risk" xfId="365"/>
    <cellStyle name="Accent3 7" xfId="366"/>
    <cellStyle name="Accent3 8" xfId="367"/>
    <cellStyle name="Accent3 9" xfId="368"/>
    <cellStyle name="百分比 2" xfId="369"/>
    <cellStyle name="Accent4" xfId="370"/>
    <cellStyle name="Accent4 - 20%" xfId="371"/>
    <cellStyle name="百分比 2 2 2" xfId="372"/>
    <cellStyle name="Accent4 - 20% 2" xfId="373"/>
    <cellStyle name="百分比 2 2 2 2" xfId="374"/>
    <cellStyle name="Accent4 - 20% 2 2" xfId="375"/>
    <cellStyle name="百分比 2 2 2 2 2" xfId="376"/>
    <cellStyle name="Accent4 - 20% 3" xfId="377"/>
    <cellStyle name="强调 2 2" xfId="378"/>
    <cellStyle name="百分比 2 2 2 3" xfId="379"/>
    <cellStyle name="Accent4 - 40%" xfId="380"/>
    <cellStyle name="百分比 2 4 2" xfId="381"/>
    <cellStyle name="Accent4 - 40% 2" xfId="382"/>
    <cellStyle name="Accent6 - 40%" xfId="383"/>
    <cellStyle name="百分比 2 4 2 2" xfId="384"/>
    <cellStyle name="Accent4 - 40% 2 2" xfId="385"/>
    <cellStyle name="商品名称 4" xfId="386"/>
    <cellStyle name="Accent6 - 40% 2" xfId="387"/>
    <cellStyle name="Accent4 - 40% 3" xfId="388"/>
    <cellStyle name="Accent4 - 60% 2" xfId="389"/>
    <cellStyle name="Accent4 - 60% 2 2" xfId="390"/>
    <cellStyle name="Accent4 - 60% 3" xfId="391"/>
    <cellStyle name="PSSpacer" xfId="392"/>
    <cellStyle name="Accent4 2" xfId="393"/>
    <cellStyle name="Accent6" xfId="394"/>
    <cellStyle name="Accent4 3" xfId="395"/>
    <cellStyle name="New Times Roman" xfId="396"/>
    <cellStyle name="Accent4 4" xfId="397"/>
    <cellStyle name="Accent4 4 2" xfId="398"/>
    <cellStyle name="PSHeading 5" xfId="399"/>
    <cellStyle name="常规 2 2 6 2" xfId="400"/>
    <cellStyle name="Accent4 6" xfId="401"/>
    <cellStyle name="百分比 4 2 2" xfId="402"/>
    <cellStyle name="标题 1 2 2" xfId="403"/>
    <cellStyle name="Accent4 7" xfId="404"/>
    <cellStyle name="标题 1 2 3" xfId="405"/>
    <cellStyle name="Accent4 8" xfId="406"/>
    <cellStyle name="标题 1 2 4" xfId="407"/>
    <cellStyle name="Accent5" xfId="408"/>
    <cellStyle name="Accent5 - 20% 2" xfId="409"/>
    <cellStyle name="Accent5 - 20% 2 2" xfId="410"/>
    <cellStyle name="Accent5 - 20% 3" xfId="411"/>
    <cellStyle name="Input [yellow] 2 2 2" xfId="412"/>
    <cellStyle name="Accent5 - 40%" xfId="413"/>
    <cellStyle name="Accent5 - 60%" xfId="414"/>
    <cellStyle name="标题 2 3 3" xfId="415"/>
    <cellStyle name="Accent5 - 60% 2" xfId="416"/>
    <cellStyle name="Accent5 3" xfId="417"/>
    <cellStyle name="Category" xfId="418"/>
    <cellStyle name="Accent5 3 2" xfId="419"/>
    <cellStyle name="Category 2" xfId="420"/>
    <cellStyle name="标题 2 3" xfId="421"/>
    <cellStyle name="Accent5 4 2" xfId="422"/>
    <cellStyle name="Comma [0]_!!!GO" xfId="423"/>
    <cellStyle name="标题 3 3" xfId="424"/>
    <cellStyle name="汇总 2" xfId="425"/>
    <cellStyle name="Accent5 5" xfId="426"/>
    <cellStyle name="汇总 2 2" xfId="427"/>
    <cellStyle name="Accent5 5 2" xfId="428"/>
    <cellStyle name="汇总 4" xfId="429"/>
    <cellStyle name="Accent5 7" xfId="430"/>
    <cellStyle name="标题 1 3 3" xfId="431"/>
    <cellStyle name="汇总 5" xfId="432"/>
    <cellStyle name="Accent5 8" xfId="433"/>
    <cellStyle name="百分比 2 3 2 2 2" xfId="434"/>
    <cellStyle name="标题 1 3 4" xfId="435"/>
    <cellStyle name="Accent6 - 20%" xfId="436"/>
    <cellStyle name="Accent6 - 40% 2 2" xfId="437"/>
    <cellStyle name="Accent6 - 40% 3" xfId="438"/>
    <cellStyle name="ColLevel_0" xfId="439"/>
    <cellStyle name="Accent6 - 60% 2" xfId="440"/>
    <cellStyle name="Accent6 - 60% 3" xfId="441"/>
    <cellStyle name="Accent6 8" xfId="442"/>
    <cellStyle name="标题 1 4 4" xfId="443"/>
    <cellStyle name="Comma_!!!GO" xfId="444"/>
    <cellStyle name="百分比 2 4 3" xfId="445"/>
    <cellStyle name="Currency_!!!GO" xfId="446"/>
    <cellStyle name="分级显示列_1_Book1" xfId="447"/>
    <cellStyle name="标题 3 3 2" xfId="448"/>
    <cellStyle name="Currency1" xfId="449"/>
    <cellStyle name="标题 2 3 4" xfId="450"/>
    <cellStyle name="Date 2" xfId="451"/>
    <cellStyle name="Date 2 2" xfId="452"/>
    <cellStyle name="Dollar (zero dec)" xfId="453"/>
    <cellStyle name="Grey" xfId="454"/>
    <cellStyle name="常规 2 3 6" xfId="455"/>
    <cellStyle name="百分比 5 2" xfId="456"/>
    <cellStyle name="标题 2 2" xfId="457"/>
    <cellStyle name="强调文字颜色 5 2 2" xfId="458"/>
    <cellStyle name="Header1" xfId="459"/>
    <cellStyle name="Header2 2 2" xfId="460"/>
    <cellStyle name="Header2 3" xfId="461"/>
    <cellStyle name="千位分隔 2 4" xfId="462"/>
    <cellStyle name="Input [yellow]" xfId="463"/>
    <cellStyle name="千位分隔 2 4 2" xfId="464"/>
    <cellStyle name="Input [yellow] 2" xfId="465"/>
    <cellStyle name="Input [yellow] 2 2" xfId="466"/>
    <cellStyle name="Input [yellow] 2 3" xfId="467"/>
    <cellStyle name="Input [yellow] 3" xfId="468"/>
    <cellStyle name="Input [yellow] 3 2" xfId="469"/>
    <cellStyle name="Input Cells" xfId="470"/>
    <cellStyle name="Linked Cells" xfId="471"/>
    <cellStyle name="Millares [0]_96 Risk" xfId="472"/>
    <cellStyle name="常规 2 2 2 2" xfId="473"/>
    <cellStyle name="Millares_96 Risk" xfId="474"/>
    <cellStyle name="千位分隔 2 3 2" xfId="475"/>
    <cellStyle name="Milliers [0]_!!!GO" xfId="476"/>
    <cellStyle name="Moneda [0]_96 Risk" xfId="477"/>
    <cellStyle name="Month" xfId="478"/>
    <cellStyle name="数量 3" xfId="479"/>
    <cellStyle name="标题 1 2 2 2" xfId="480"/>
    <cellStyle name="Month 2" xfId="481"/>
    <cellStyle name="no dec" xfId="482"/>
    <cellStyle name="PSHeading 2" xfId="483"/>
    <cellStyle name="百分比 10" xfId="484"/>
    <cellStyle name="no dec 2" xfId="485"/>
    <cellStyle name="PSHeading 2 2" xfId="486"/>
    <cellStyle name="no dec 2 2" xfId="487"/>
    <cellStyle name="PSHeading 2 2 2" xfId="488"/>
    <cellStyle name="no dec 3" xfId="489"/>
    <cellStyle name="PSHeading 2 3" xfId="490"/>
    <cellStyle name="百分比 3 3 2" xfId="491"/>
    <cellStyle name="Normal" xfId="492"/>
    <cellStyle name="Normal - Style1" xfId="493"/>
    <cellStyle name="Normal_!!!GO" xfId="494"/>
    <cellStyle name="百分比 2 5 2" xfId="495"/>
    <cellStyle name="per.style" xfId="496"/>
    <cellStyle name="PSInt" xfId="497"/>
    <cellStyle name="Percent [2] 2" xfId="498"/>
    <cellStyle name="常规 2 3 4" xfId="499"/>
    <cellStyle name="t_HVAC Equipment (3)" xfId="500"/>
    <cellStyle name="Percent_!!!GO" xfId="501"/>
    <cellStyle name="Pourcentage_pldt" xfId="502"/>
    <cellStyle name="百分比 8" xfId="503"/>
    <cellStyle name="PSChar 2" xfId="504"/>
    <cellStyle name="PSDate" xfId="505"/>
    <cellStyle name="PSHeading 3 3" xfId="506"/>
    <cellStyle name="编号 2 2" xfId="507"/>
    <cellStyle name="PSDate 2" xfId="508"/>
    <cellStyle name="编号 2 2 2" xfId="509"/>
    <cellStyle name="PSDec" xfId="510"/>
    <cellStyle name="PSDec 2" xfId="511"/>
    <cellStyle name="常规 10" xfId="512"/>
    <cellStyle name="编号 4" xfId="513"/>
    <cellStyle name="PSHeading" xfId="514"/>
    <cellStyle name="PSHeading 2 2 3" xfId="515"/>
    <cellStyle name="PSHeading 2 4" xfId="516"/>
    <cellStyle name="PSHeading 3" xfId="517"/>
    <cellStyle name="PSInt 2" xfId="518"/>
    <cellStyle name="PSSpacer 2" xfId="519"/>
    <cellStyle name="sstot 2" xfId="520"/>
    <cellStyle name="Standard_AREAS" xfId="521"/>
    <cellStyle name="t 2" xfId="522"/>
    <cellStyle name="t_HVAC Equipment (3) 2" xfId="523"/>
    <cellStyle name="常规 2 3 4 2" xfId="524"/>
    <cellStyle name="百分比 2 11" xfId="525"/>
    <cellStyle name="百分比 2 3 5" xfId="526"/>
    <cellStyle name="千位分隔 2 2" xfId="527"/>
    <cellStyle name="百分比 2 11 2" xfId="528"/>
    <cellStyle name="百分比 7 2" xfId="529"/>
    <cellStyle name="百分比 2 12" xfId="530"/>
    <cellStyle name="标题 10" xfId="531"/>
    <cellStyle name="百分比 2 2" xfId="532"/>
    <cellStyle name="百分比 2 2 3" xfId="533"/>
    <cellStyle name="百分比 2 2 3 2" xfId="534"/>
    <cellStyle name="百分比 2 3" xfId="535"/>
    <cellStyle name="百分比 2 3 2" xfId="536"/>
    <cellStyle name="百分比 2 3 2 2" xfId="537"/>
    <cellStyle name="百分比 2 3 2 3" xfId="538"/>
    <cellStyle name="百分比 2 3 3" xfId="539"/>
    <cellStyle name="百分比 2 3 3 2" xfId="540"/>
    <cellStyle name="百分比 2 4" xfId="541"/>
    <cellStyle name="百分比 2 4 3 2" xfId="542"/>
    <cellStyle name="百分比 2 4 4" xfId="543"/>
    <cellStyle name="百分比 2 5" xfId="544"/>
    <cellStyle name="百分比 2 6" xfId="545"/>
    <cellStyle name="常规 15 2" xfId="546"/>
    <cellStyle name="标题 2 2 2" xfId="547"/>
    <cellStyle name="百分比 2 7" xfId="548"/>
    <cellStyle name="常规 15 3" xfId="549"/>
    <cellStyle name="标题 2 2 3" xfId="550"/>
    <cellStyle name="百分比 2 8" xfId="551"/>
    <cellStyle name="百分比 3" xfId="552"/>
    <cellStyle name="百分比 3 2" xfId="553"/>
    <cellStyle name="百分比 3 2 2" xfId="554"/>
    <cellStyle name="百分比 3 3" xfId="555"/>
    <cellStyle name="编号 2" xfId="556"/>
    <cellStyle name="百分比 3 4" xfId="557"/>
    <cellStyle name="标题 1 2" xfId="558"/>
    <cellStyle name="百分比 4 2" xfId="559"/>
    <cellStyle name="常规 2 2 6" xfId="560"/>
    <cellStyle name="标题 3 2" xfId="561"/>
    <cellStyle name="百分比 6 2" xfId="562"/>
    <cellStyle name="百分比 8 2" xfId="563"/>
    <cellStyle name="百分比 9" xfId="564"/>
    <cellStyle name="百分比 9 2" xfId="565"/>
    <cellStyle name="捠壿_Region Orders (2)" xfId="566"/>
    <cellStyle name="编号 2 3" xfId="567"/>
    <cellStyle name="编号 3" xfId="568"/>
    <cellStyle name="标题 1 3 2 2" xfId="569"/>
    <cellStyle name="标题 1 5 3" xfId="570"/>
    <cellStyle name="标题 2 4 2" xfId="571"/>
    <cellStyle name="标题 1 7" xfId="572"/>
    <cellStyle name="标题 2 3 2" xfId="573"/>
    <cellStyle name="标题 2 3 2 2" xfId="574"/>
    <cellStyle name="标题 2 4" xfId="575"/>
    <cellStyle name="标题 2 4 2 2" xfId="576"/>
    <cellStyle name="标题 3 2 2 2" xfId="577"/>
    <cellStyle name="好 5 2" xfId="578"/>
    <cellStyle name="标题 2 4 3" xfId="579"/>
    <cellStyle name="标题 2 4 4" xfId="580"/>
    <cellStyle name="标题 2 5" xfId="581"/>
    <cellStyle name="标题 2 7" xfId="582"/>
    <cellStyle name="标题 2 5 2" xfId="583"/>
    <cellStyle name="标题 2 5 3" xfId="584"/>
    <cellStyle name="标题 2 6" xfId="585"/>
    <cellStyle name="标题 3 2 2" xfId="586"/>
    <cellStyle name="好 5" xfId="587"/>
    <cellStyle name="标题 3 2 3" xfId="588"/>
    <cellStyle name="好 6" xfId="589"/>
    <cellStyle name="标题 3 3 2 2" xfId="590"/>
    <cellStyle name="标题 3 3 3" xfId="591"/>
    <cellStyle name="标题 3 3 4" xfId="592"/>
    <cellStyle name="标题 3 4" xfId="593"/>
    <cellStyle name="标题 3 4 2" xfId="594"/>
    <cellStyle name="标题 3 4 2 2" xfId="595"/>
    <cellStyle name="标题 3 4 3" xfId="596"/>
    <cellStyle name="标题 3 4 4" xfId="597"/>
    <cellStyle name="标题 3 5" xfId="598"/>
    <cellStyle name="标题 3 5 2" xfId="599"/>
    <cellStyle name="标题 3 5 3" xfId="600"/>
    <cellStyle name="标题 3 6" xfId="601"/>
    <cellStyle name="标题 3 7" xfId="602"/>
    <cellStyle name="数量 2 2 2" xfId="603"/>
    <cellStyle name="标题 4 2" xfId="604"/>
    <cellStyle name="千位分隔 3" xfId="605"/>
    <cellStyle name="标题 4 2 2" xfId="606"/>
    <cellStyle name="千位分隔 3 2" xfId="607"/>
    <cellStyle name="标题 4 2 2 2" xfId="608"/>
    <cellStyle name="千位分隔 3 2 2" xfId="609"/>
    <cellStyle name="标题 4 2 3" xfId="610"/>
    <cellStyle name="千位分隔 3 3" xfId="611"/>
    <cellStyle name="标题 4 2 4" xfId="612"/>
    <cellStyle name="标题 4 3" xfId="613"/>
    <cellStyle name="千位分隔 4" xfId="614"/>
    <cellStyle name="标题 4 3 2" xfId="615"/>
    <cellStyle name="千位分隔 4 2" xfId="616"/>
    <cellStyle name="标题 4 3 2 2" xfId="617"/>
    <cellStyle name="标题 4 3 3" xfId="618"/>
    <cellStyle name="标题 4 3 4" xfId="619"/>
    <cellStyle name="标题 4 4" xfId="620"/>
    <cellStyle name="千位分隔 5" xfId="621"/>
    <cellStyle name="标题 4 4 2" xfId="622"/>
    <cellStyle name="千位分隔 5 2" xfId="623"/>
    <cellStyle name="标题 4 4 2 2" xfId="624"/>
    <cellStyle name="标题 4 4 3" xfId="625"/>
    <cellStyle name="标题 4 4 4" xfId="626"/>
    <cellStyle name="标题 4 5" xfId="627"/>
    <cellStyle name="千位分隔 6" xfId="628"/>
    <cellStyle name="标题 4 5 2" xfId="629"/>
    <cellStyle name="千位分隔 6 2" xfId="630"/>
    <cellStyle name="标题 4 5 3" xfId="631"/>
    <cellStyle name="标题 4 6" xfId="632"/>
    <cellStyle name="千位分隔 7" xfId="633"/>
    <cellStyle name="标题 4 7" xfId="634"/>
    <cellStyle name="千位分隔 8" xfId="635"/>
    <cellStyle name="标题 5" xfId="636"/>
    <cellStyle name="标题 5 2" xfId="637"/>
    <cellStyle name="标题 5 2 2" xfId="638"/>
    <cellStyle name="标题 5 3" xfId="639"/>
    <cellStyle name="标题 5 4" xfId="640"/>
    <cellStyle name="标题 6" xfId="641"/>
    <cellStyle name="标题 6 2" xfId="642"/>
    <cellStyle name="标题 6 3" xfId="643"/>
    <cellStyle name="标题 6 4" xfId="644"/>
    <cellStyle name="标题 7" xfId="645"/>
    <cellStyle name="标题 7 2" xfId="646"/>
    <cellStyle name="标题 7 2 2" xfId="647"/>
    <cellStyle name="标题 7 3" xfId="648"/>
    <cellStyle name="标题 7 4" xfId="649"/>
    <cellStyle name="标题 8" xfId="650"/>
    <cellStyle name="标题 8 2" xfId="651"/>
    <cellStyle name="常规 2 7" xfId="652"/>
    <cellStyle name="标题 8 3" xfId="653"/>
    <cellStyle name="常规 2 8" xfId="654"/>
    <cellStyle name="输入 2" xfId="655"/>
    <cellStyle name="标题 9" xfId="656"/>
    <cellStyle name="标题1" xfId="657"/>
    <cellStyle name="标题1 2" xfId="658"/>
    <cellStyle name="标题1 2 2" xfId="659"/>
    <cellStyle name="标题1 2 2 2" xfId="660"/>
    <cellStyle name="标题1 2 3" xfId="661"/>
    <cellStyle name="差 5 2" xfId="662"/>
    <cellStyle name="标题1 3" xfId="663"/>
    <cellStyle name="标题1 3 2" xfId="664"/>
    <cellStyle name="标题1 4" xfId="665"/>
    <cellStyle name="表标题" xfId="666"/>
    <cellStyle name="表标题 2" xfId="667"/>
    <cellStyle name="部门" xfId="668"/>
    <cellStyle name="部门 2" xfId="669"/>
    <cellStyle name="部门 2 2" xfId="670"/>
    <cellStyle name="部门 2 2 2" xfId="671"/>
    <cellStyle name="部门 2 3" xfId="672"/>
    <cellStyle name="部门 3" xfId="673"/>
    <cellStyle name="部门 3 2" xfId="674"/>
    <cellStyle name="差 2" xfId="675"/>
    <cellStyle name="解释性文本 5" xfId="676"/>
    <cellStyle name="差 2 2" xfId="677"/>
    <cellStyle name="解释性文本 5 2" xfId="678"/>
    <cellStyle name="差 2 2 2" xfId="679"/>
    <cellStyle name="差 2 3" xfId="680"/>
    <cellStyle name="解释性文本 5 3" xfId="681"/>
    <cellStyle name="差 2 4" xfId="682"/>
    <cellStyle name="差 3" xfId="683"/>
    <cellStyle name="解释性文本 6" xfId="684"/>
    <cellStyle name="差 3 2" xfId="685"/>
    <cellStyle name="差 3 2 2" xfId="686"/>
    <cellStyle name="差 3 3" xfId="687"/>
    <cellStyle name="差 3 4" xfId="688"/>
    <cellStyle name="差 4" xfId="689"/>
    <cellStyle name="解释性文本 7" xfId="690"/>
    <cellStyle name="差 4 2" xfId="691"/>
    <cellStyle name="差 4 2 2" xfId="692"/>
    <cellStyle name="差 4 3" xfId="693"/>
    <cellStyle name="差 4 4" xfId="694"/>
    <cellStyle name="差 5" xfId="695"/>
    <cellStyle name="差 5 3" xfId="696"/>
    <cellStyle name="差 6" xfId="697"/>
    <cellStyle name="差_0502通海县 2 2" xfId="698"/>
    <cellStyle name="差 8" xfId="699"/>
    <cellStyle name="差_0502通海县" xfId="700"/>
    <cellStyle name="差_0502通海县 2" xfId="701"/>
    <cellStyle name="差_0502通海县 3" xfId="702"/>
    <cellStyle name="差_0605石屏" xfId="703"/>
    <cellStyle name="差_0605石屏 2" xfId="704"/>
    <cellStyle name="差_0605石屏 2 2" xfId="705"/>
    <cellStyle name="差_0605石屏 3" xfId="706"/>
    <cellStyle name="差_0605石屏县" xfId="707"/>
    <cellStyle name="差_0605石屏县 2" xfId="708"/>
    <cellStyle name="差_0605石屏县 2 2" xfId="709"/>
    <cellStyle name="差_0605石屏县 3" xfId="710"/>
    <cellStyle name="差_1110洱源" xfId="711"/>
    <cellStyle name="差_1110洱源 2 2" xfId="712"/>
    <cellStyle name="差_11大理" xfId="713"/>
    <cellStyle name="差_11大理 2" xfId="714"/>
    <cellStyle name="差_11大理 2 2" xfId="715"/>
    <cellStyle name="差_11大理 3" xfId="716"/>
    <cellStyle name="差_2007年地州资金往来对账表" xfId="717"/>
    <cellStyle name="差_2007年地州资金往来对账表 2" xfId="718"/>
    <cellStyle name="差_2007年地州资金往来对账表 2 2" xfId="719"/>
    <cellStyle name="差_2007年地州资金往来对账表 3" xfId="720"/>
    <cellStyle name="差_2008年地州对账表(国库资金）" xfId="721"/>
    <cellStyle name="常规 28" xfId="722"/>
    <cellStyle name="差_2008年地州对账表(国库资金） 2" xfId="723"/>
    <cellStyle name="差_2008年地州对账表(国库资金） 2 2" xfId="724"/>
    <cellStyle name="适中 3" xfId="725"/>
    <cellStyle name="差_2008年地州对账表(国库资金） 3" xfId="726"/>
    <cellStyle name="差_Book1" xfId="727"/>
    <cellStyle name="差_M01-1" xfId="728"/>
    <cellStyle name="差_M01-1 2" xfId="729"/>
    <cellStyle name="昗弨_Pacific Region P&amp;L" xfId="730"/>
    <cellStyle name="差_M01-1 2 2" xfId="731"/>
    <cellStyle name="差_M01-1 3" xfId="732"/>
    <cellStyle name="常规 10 2" xfId="733"/>
    <cellStyle name="常规 10 2 2" xfId="734"/>
    <cellStyle name="常规 10 2 2 2" xfId="735"/>
    <cellStyle name="常规 10 2 3" xfId="736"/>
    <cellStyle name="汇总 6 2" xfId="737"/>
    <cellStyle name="常规 10 2_报预算局：2016年云南省及省本级1-7月社保基金预算执行情况表（0823）" xfId="738"/>
    <cellStyle name="常规 10 3" xfId="739"/>
    <cellStyle name="常规 10 41" xfId="740"/>
    <cellStyle name="常规 10 41 2" xfId="741"/>
    <cellStyle name="常规 11" xfId="742"/>
    <cellStyle name="常规 11 2" xfId="743"/>
    <cellStyle name="常规 11 2 2" xfId="744"/>
    <cellStyle name="常规 11 3" xfId="745"/>
    <cellStyle name="常规 11 3 2" xfId="746"/>
    <cellStyle name="常规 11 4" xfId="747"/>
    <cellStyle name="链接单元格 3 2 2" xfId="748"/>
    <cellStyle name="常规 12" xfId="749"/>
    <cellStyle name="好 4 2" xfId="750"/>
    <cellStyle name="常规 12 2" xfId="751"/>
    <cellStyle name="好 4 2 2" xfId="752"/>
    <cellStyle name="常规 13" xfId="753"/>
    <cellStyle name="好 4 3" xfId="754"/>
    <cellStyle name="常规 13 2" xfId="755"/>
    <cellStyle name="常规 14" xfId="756"/>
    <cellStyle name="好 4 4" xfId="757"/>
    <cellStyle name="常规 14 2" xfId="758"/>
    <cellStyle name="常规 16" xfId="759"/>
    <cellStyle name="常规 21" xfId="760"/>
    <cellStyle name="检查单元格 2 2 2" xfId="761"/>
    <cellStyle name="常规 16 2" xfId="762"/>
    <cellStyle name="常规 17" xfId="763"/>
    <cellStyle name="常规 22" xfId="764"/>
    <cellStyle name="注释 4 2" xfId="765"/>
    <cellStyle name="常规 17 2" xfId="766"/>
    <cellStyle name="注释 4 2 2" xfId="767"/>
    <cellStyle name="常规 17 2 2" xfId="768"/>
    <cellStyle name="常规 17 3" xfId="769"/>
    <cellStyle name="常规 18" xfId="770"/>
    <cellStyle name="常规 23" xfId="771"/>
    <cellStyle name="注释 4 3" xfId="772"/>
    <cellStyle name="常规 18 2" xfId="773"/>
    <cellStyle name="常规 5 42" xfId="774"/>
    <cellStyle name="常规 18 2 2" xfId="775"/>
    <cellStyle name="常规 5 42 2" xfId="776"/>
    <cellStyle name="常规 18 3" xfId="777"/>
    <cellStyle name="常规 19" xfId="778"/>
    <cellStyle name="常规 24" xfId="779"/>
    <cellStyle name="注释 4 4" xfId="780"/>
    <cellStyle name="常规 19 10" xfId="781"/>
    <cellStyle name="常规 19 2" xfId="782"/>
    <cellStyle name="常规 19 2 2" xfId="783"/>
    <cellStyle name="常规 19 3" xfId="784"/>
    <cellStyle name="常规 2" xfId="785"/>
    <cellStyle name="常规 2 10" xfId="786"/>
    <cellStyle name="强调文字颜色 3 3" xfId="787"/>
    <cellStyle name="常规 2 10 2" xfId="788"/>
    <cellStyle name="强调文字颜色 3 3 2" xfId="789"/>
    <cellStyle name="常规 2 11" xfId="790"/>
    <cellStyle name="常规 2 11 2" xfId="791"/>
    <cellStyle name="常规 2 12" xfId="792"/>
    <cellStyle name="常规 2 13" xfId="793"/>
    <cellStyle name="常规 2 13 2" xfId="794"/>
    <cellStyle name="常规 2 14" xfId="795"/>
    <cellStyle name="常规 2 14 2" xfId="796"/>
    <cellStyle name="常规 2 15" xfId="797"/>
    <cellStyle name="常规 2 16" xfId="798"/>
    <cellStyle name="常规 2 2" xfId="799"/>
    <cellStyle name="常规 2 2 11 2" xfId="800"/>
    <cellStyle name="常规 2 2 2" xfId="801"/>
    <cellStyle name="常规 2 2 2 2 2" xfId="802"/>
    <cellStyle name="常规 2 2 2 2 2 2" xfId="803"/>
    <cellStyle name="常规 2 2 2 2 3" xfId="804"/>
    <cellStyle name="常规 2 2 2 3" xfId="805"/>
    <cellStyle name="常规 2 2 2 3 2" xfId="806"/>
    <cellStyle name="常规 2 2 2 4 2" xfId="807"/>
    <cellStyle name="强调文字颜色 1 2" xfId="808"/>
    <cellStyle name="常规 2 2 3" xfId="809"/>
    <cellStyle name="常规 2 2 3 2 2" xfId="810"/>
    <cellStyle name="常规 2 2 3 3 2" xfId="811"/>
    <cellStyle name="常规 2 2 4" xfId="812"/>
    <cellStyle name="常规 2 2 5" xfId="813"/>
    <cellStyle name="常规 2 3" xfId="814"/>
    <cellStyle name="常规 2 3 2" xfId="815"/>
    <cellStyle name="常规 2 3 2 2" xfId="816"/>
    <cellStyle name="常规 2 3 2 2 2" xfId="817"/>
    <cellStyle name="常规 2 3 2 2 2 2" xfId="818"/>
    <cellStyle name="常规 2 3 2 2 3" xfId="819"/>
    <cellStyle name="常规 2 3 2 3" xfId="820"/>
    <cellStyle name="常规 2 3 2 3 2" xfId="821"/>
    <cellStyle name="常规 2 3 2 4" xfId="822"/>
    <cellStyle name="常规 2 3 2 4 2" xfId="823"/>
    <cellStyle name="常规 2 3 2 5" xfId="824"/>
    <cellStyle name="常规 2 3 3" xfId="825"/>
    <cellStyle name="常规 2 3 3 2" xfId="826"/>
    <cellStyle name="常规 2 3 3 2 2" xfId="827"/>
    <cellStyle name="常规 2 3 3 3" xfId="828"/>
    <cellStyle name="常规 2 3 3 3 2" xfId="829"/>
    <cellStyle name="常规 2 3 3 4" xfId="830"/>
    <cellStyle name="常规 2 3 5" xfId="831"/>
    <cellStyle name="常规 2 3 5 2" xfId="832"/>
    <cellStyle name="常规 2 4" xfId="833"/>
    <cellStyle name="常规 2 4 2" xfId="834"/>
    <cellStyle name="常规 2 4 2 2" xfId="835"/>
    <cellStyle name="常规 2 4 2 2 2" xfId="836"/>
    <cellStyle name="常规 2 4 2 3" xfId="837"/>
    <cellStyle name="输出 2 2 2" xfId="838"/>
    <cellStyle name="常规 2 4 2 3 2" xfId="839"/>
    <cellStyle name="常规 2 4 2 4" xfId="840"/>
    <cellStyle name="常规 2 4 3" xfId="841"/>
    <cellStyle name="常规 2 4 3 2" xfId="842"/>
    <cellStyle name="常规 2 4 4" xfId="843"/>
    <cellStyle name="常规 2 4 4 2" xfId="844"/>
    <cellStyle name="常规 2 4 5" xfId="845"/>
    <cellStyle name="常规 2 5" xfId="846"/>
    <cellStyle name="常规 2 5 2" xfId="847"/>
    <cellStyle name="常规 2 5 2 2" xfId="848"/>
    <cellStyle name="检查单元格 6" xfId="849"/>
    <cellStyle name="常规 2 5 2 2 2" xfId="850"/>
    <cellStyle name="常规 2 5 2 3" xfId="851"/>
    <cellStyle name="检查单元格 7" xfId="852"/>
    <cellStyle name="输出 3 2 2" xfId="853"/>
    <cellStyle name="常规 2 5 3" xfId="854"/>
    <cellStyle name="常规 2 5 3 2" xfId="855"/>
    <cellStyle name="常规 2 5 4" xfId="856"/>
    <cellStyle name="常规 2 5 4 2" xfId="857"/>
    <cellStyle name="常规 2 5 5" xfId="858"/>
    <cellStyle name="常规 2 6" xfId="859"/>
    <cellStyle name="常规 2 6 2" xfId="860"/>
    <cellStyle name="常规 2 6 2 2" xfId="861"/>
    <cellStyle name="常规 2 6 2 2 2" xfId="862"/>
    <cellStyle name="常规 2 6 3" xfId="863"/>
    <cellStyle name="常规 2 6 3 2" xfId="864"/>
    <cellStyle name="常规 2 6 4" xfId="865"/>
    <cellStyle name="常规 2 6 4 2" xfId="866"/>
    <cellStyle name="常规 2 7 3" xfId="867"/>
    <cellStyle name="常规 2 7 3 2" xfId="868"/>
    <cellStyle name="常规 2 8 2" xfId="869"/>
    <cellStyle name="输入 2 2" xfId="870"/>
    <cellStyle name="常规 2 9" xfId="871"/>
    <cellStyle name="输入 3" xfId="872"/>
    <cellStyle name="常规 2 9 2" xfId="873"/>
    <cellStyle name="输入 3 2" xfId="874"/>
    <cellStyle name="常规 2 9 2 2" xfId="875"/>
    <cellStyle name="输入 3 2 2" xfId="876"/>
    <cellStyle name="常规 2 9 3" xfId="877"/>
    <cellStyle name="输入 3 3" xfId="878"/>
    <cellStyle name="常规 2 9 3 2" xfId="879"/>
    <cellStyle name="常规 2 9 4" xfId="880"/>
    <cellStyle name="好_2008年地州对账表(国库资金） 2" xfId="881"/>
    <cellStyle name="输入 3 4" xfId="882"/>
    <cellStyle name="常规 25" xfId="883"/>
    <cellStyle name="常规 30" xfId="884"/>
    <cellStyle name="常规 25 2" xfId="885"/>
    <cellStyle name="常规 26" xfId="886"/>
    <cellStyle name="常规 27" xfId="887"/>
    <cellStyle name="常规 29" xfId="888"/>
    <cellStyle name="常规 3" xfId="889"/>
    <cellStyle name="输出 4 2" xfId="890"/>
    <cellStyle name="常规 3 2" xfId="891"/>
    <cellStyle name="输出 4 2 2" xfId="892"/>
    <cellStyle name="常规 3 2 2" xfId="893"/>
    <cellStyle name="常规 3 2 2 2" xfId="894"/>
    <cellStyle name="常规 3 2 4" xfId="895"/>
    <cellStyle name="常规 3 2 4 2" xfId="896"/>
    <cellStyle name="常规 3 3" xfId="897"/>
    <cellStyle name="常规 3 3 2" xfId="898"/>
    <cellStyle name="常规 3 3 2 2" xfId="899"/>
    <cellStyle name="常规 3 3 2 2 2" xfId="900"/>
    <cellStyle name="常规 3 3 2 3" xfId="901"/>
    <cellStyle name="常规 3 3 3" xfId="902"/>
    <cellStyle name="常规 3 3 3 2" xfId="903"/>
    <cellStyle name="常规 3 3 4" xfId="904"/>
    <cellStyle name="常规 3 3 4 2" xfId="905"/>
    <cellStyle name="常规 3 4" xfId="906"/>
    <cellStyle name="常规 3 4 2" xfId="907"/>
    <cellStyle name="常规 3 4 2 2" xfId="908"/>
    <cellStyle name="常规 3 5" xfId="909"/>
    <cellStyle name="常规 3 5 2" xfId="910"/>
    <cellStyle name="常规 3 6" xfId="911"/>
    <cellStyle name="常规 3 6 2" xfId="912"/>
    <cellStyle name="常规 3 7" xfId="913"/>
    <cellStyle name="常规 3 8" xfId="914"/>
    <cellStyle name="常规 3_Book1" xfId="915"/>
    <cellStyle name="常规 4" xfId="916"/>
    <cellStyle name="输出 4 3" xfId="917"/>
    <cellStyle name="常规 4 2" xfId="918"/>
    <cellStyle name="常规 4 2 2" xfId="919"/>
    <cellStyle name="常规 4 4" xfId="920"/>
    <cellStyle name="常规 4 2 2 2" xfId="921"/>
    <cellStyle name="常规 6 4" xfId="922"/>
    <cellStyle name="常规 4 2 2 2 2" xfId="923"/>
    <cellStyle name="常规 6 4 2" xfId="924"/>
    <cellStyle name="常规 4 2 3" xfId="925"/>
    <cellStyle name="常规 4 5" xfId="926"/>
    <cellStyle name="常规 4 2 3 2" xfId="927"/>
    <cellStyle name="常规 7 4" xfId="928"/>
    <cellStyle name="常规 4 2 4" xfId="929"/>
    <cellStyle name="常规 4 6" xfId="930"/>
    <cellStyle name="常规 4 2 4 2" xfId="931"/>
    <cellStyle name="常规 4 6 2" xfId="932"/>
    <cellStyle name="常规 439" xfId="933"/>
    <cellStyle name="常规 444" xfId="934"/>
    <cellStyle name="常规 8 4" xfId="935"/>
    <cellStyle name="常规 4 2 5" xfId="936"/>
    <cellStyle name="常规 4 7" xfId="937"/>
    <cellStyle name="常规 4 3" xfId="938"/>
    <cellStyle name="常规 4 3 2" xfId="939"/>
    <cellStyle name="常规 5 4" xfId="940"/>
    <cellStyle name="常规 4 3 2 2" xfId="941"/>
    <cellStyle name="常规 5 4 2" xfId="942"/>
    <cellStyle name="常规 4 3 2 2 2" xfId="943"/>
    <cellStyle name="常规 4 3 2 3" xfId="944"/>
    <cellStyle name="常规 4 3 3" xfId="945"/>
    <cellStyle name="常规 5 5" xfId="946"/>
    <cellStyle name="常规 4 3 3 2" xfId="947"/>
    <cellStyle name="常规 4 3 4" xfId="948"/>
    <cellStyle name="常规 4 3 4 2" xfId="949"/>
    <cellStyle name="常规 4 3 5" xfId="950"/>
    <cellStyle name="常规 428" xfId="951"/>
    <cellStyle name="常规 433" xfId="952"/>
    <cellStyle name="链接单元格 3" xfId="953"/>
    <cellStyle name="常规 429" xfId="954"/>
    <cellStyle name="常规 434" xfId="955"/>
    <cellStyle name="链接单元格 4" xfId="956"/>
    <cellStyle name="常规 430" xfId="957"/>
    <cellStyle name="常规 431" xfId="958"/>
    <cellStyle name="常规 432" xfId="959"/>
    <cellStyle name="链接单元格 2" xfId="960"/>
    <cellStyle name="常规 435" xfId="961"/>
    <cellStyle name="常规 440" xfId="962"/>
    <cellStyle name="链接单元格 5" xfId="963"/>
    <cellStyle name="常规 436" xfId="964"/>
    <cellStyle name="常规 441" xfId="965"/>
    <cellStyle name="链接单元格 6" xfId="966"/>
    <cellStyle name="常规 442" xfId="967"/>
    <cellStyle name="常规 8 2" xfId="968"/>
    <cellStyle name="链接单元格 7" xfId="969"/>
    <cellStyle name="常规 443" xfId="970"/>
    <cellStyle name="常规 8 3" xfId="971"/>
    <cellStyle name="常规 448" xfId="972"/>
    <cellStyle name="常规 449" xfId="973"/>
    <cellStyle name="常规 450" xfId="974"/>
    <cellStyle name="常规 451" xfId="975"/>
    <cellStyle name="常规 452" xfId="976"/>
    <cellStyle name="常规 5 2" xfId="977"/>
    <cellStyle name="常规 5 2 2" xfId="978"/>
    <cellStyle name="常规 5 2 2 2" xfId="979"/>
    <cellStyle name="常规 5 2 3" xfId="980"/>
    <cellStyle name="常规 5 2 3 2" xfId="981"/>
    <cellStyle name="常规 5 2 4" xfId="982"/>
    <cellStyle name="常规 5 3" xfId="983"/>
    <cellStyle name="常规 5 3 2" xfId="984"/>
    <cellStyle name="常规 6" xfId="985"/>
    <cellStyle name="常规 6 2" xfId="986"/>
    <cellStyle name="常规 6 2 2" xfId="987"/>
    <cellStyle name="常规 6 3" xfId="988"/>
    <cellStyle name="常规 6 3 2" xfId="989"/>
    <cellStyle name="常规 6 3 2 2" xfId="990"/>
    <cellStyle name="常规 6 3 3" xfId="991"/>
    <cellStyle name="常规 7" xfId="992"/>
    <cellStyle name="常规 7 2" xfId="993"/>
    <cellStyle name="常规 7 2 2" xfId="994"/>
    <cellStyle name="常规 7 3" xfId="995"/>
    <cellStyle name="常规 7 3 2" xfId="996"/>
    <cellStyle name="常规 8" xfId="997"/>
    <cellStyle name="常规 9" xfId="998"/>
    <cellStyle name="常规 9 2 2" xfId="999"/>
    <cellStyle name="注释 7" xfId="1000"/>
    <cellStyle name="常规 9 2 2 2" xfId="1001"/>
    <cellStyle name="常规 9 2 3" xfId="1002"/>
    <cellStyle name="注释 8" xfId="1003"/>
    <cellStyle name="常规 9 3" xfId="1004"/>
    <cellStyle name="常规 9 3 2" xfId="1005"/>
    <cellStyle name="常规 9 4" xfId="1006"/>
    <cellStyle name="常规 9 5" xfId="1007"/>
    <cellStyle name="常规 94" xfId="1008"/>
    <cellStyle name="常规 95" xfId="1009"/>
    <cellStyle name="常规_2007年云南省向人大报送政府收支预算表格式编制过程表" xfId="1010"/>
    <cellStyle name="常规_2007年云南省向人大报送政府收支预算表格式编制过程表 2" xfId="1011"/>
    <cellStyle name="常规_2007年云南省向人大报送政府收支预算表格式编制过程表 2 2" xfId="1012"/>
    <cellStyle name="计算 2 3" xfId="1013"/>
    <cellStyle name="常规_2007年云南省向人大报送政府收支预算表格式编制过程表 2 2 2" xfId="1014"/>
    <cellStyle name="数量 4" xfId="1015"/>
    <cellStyle name="常规_exceltmp1" xfId="1016"/>
    <cellStyle name="超级链接 2 2" xfId="1017"/>
    <cellStyle name="超级链接 3" xfId="1018"/>
    <cellStyle name="超链接 2" xfId="1019"/>
    <cellStyle name="超链接 2 2" xfId="1020"/>
    <cellStyle name="超链接 2 2 2" xfId="1021"/>
    <cellStyle name="超链接 3" xfId="1022"/>
    <cellStyle name="超链接 3 2" xfId="1023"/>
    <cellStyle name="超链接 4" xfId="1024"/>
    <cellStyle name="超链接 4 2" xfId="1025"/>
    <cellStyle name="分级显示行_1_Book1" xfId="1026"/>
    <cellStyle name="好 2" xfId="1027"/>
    <cellStyle name="好 2 2" xfId="1028"/>
    <cellStyle name="好 2 2 2" xfId="1029"/>
    <cellStyle name="好 3" xfId="1030"/>
    <cellStyle name="好 3 2" xfId="1031"/>
    <cellStyle name="好 4" xfId="1032"/>
    <cellStyle name="好 5 3" xfId="1033"/>
    <cellStyle name="好 8" xfId="1034"/>
    <cellStyle name="好_0502通海县" xfId="1035"/>
    <cellStyle name="好_0502通海县 2" xfId="1036"/>
    <cellStyle name="好_0502通海县 2 2" xfId="1037"/>
    <cellStyle name="好_0502通海县 3" xfId="1038"/>
    <cellStyle name="好_0605石屏" xfId="1039"/>
    <cellStyle name="好_0605石屏 2" xfId="1040"/>
    <cellStyle name="好_0605石屏 2 2" xfId="1041"/>
    <cellStyle name="好_0605石屏 3" xfId="1042"/>
    <cellStyle name="好_0605石屏县" xfId="1043"/>
    <cellStyle name="好_0605石屏县 2" xfId="1044"/>
    <cellStyle name="好_0605石屏县 3" xfId="1045"/>
    <cellStyle name="好_1110洱源" xfId="1046"/>
    <cellStyle name="好_1110洱源 2" xfId="1047"/>
    <cellStyle name="解释性文本 4 3" xfId="1048"/>
    <cellStyle name="好_1110洱源 2 2" xfId="1049"/>
    <cellStyle name="好_1110洱源 3" xfId="1050"/>
    <cellStyle name="解释性文本 4 4" xfId="1051"/>
    <cellStyle name="好_11大理" xfId="1052"/>
    <cellStyle name="好_11大理 2" xfId="1053"/>
    <cellStyle name="好_11大理 2 2" xfId="1054"/>
    <cellStyle name="好_11大理 3" xfId="1055"/>
    <cellStyle name="好_2007年地州资金往来对账表" xfId="1056"/>
    <cellStyle name="好_2007年地州资金往来对账表 2" xfId="1057"/>
    <cellStyle name="好_2007年地州资金往来对账表 2 2" xfId="1058"/>
    <cellStyle name="好_2007年地州资金往来对账表 3" xfId="1059"/>
    <cellStyle name="好_2008年地州对账表(国库资金） 2 2" xfId="1060"/>
    <cellStyle name="商品名称 2 3" xfId="1061"/>
    <cellStyle name="好_2008年地州对账表(国库资金） 3" xfId="1062"/>
    <cellStyle name="好_Book1" xfId="1063"/>
    <cellStyle name="好_Book1 2" xfId="1064"/>
    <cellStyle name="好_M01-1" xfId="1065"/>
    <cellStyle name="好_M01-1 2" xfId="1066"/>
    <cellStyle name="好_M01-1 2 2" xfId="1067"/>
    <cellStyle name="后继超级链接" xfId="1068"/>
    <cellStyle name="后继超级链接 2" xfId="1069"/>
    <cellStyle name="后继超级链接 2 2" xfId="1070"/>
    <cellStyle name="后继超级链接 3" xfId="1071"/>
    <cellStyle name="汇总 2 2 2" xfId="1072"/>
    <cellStyle name="汇总 2 2 2 2" xfId="1073"/>
    <cellStyle name="汇总 8" xfId="1074"/>
    <cellStyle name="汇总 2 2 3" xfId="1075"/>
    <cellStyle name="警告文本 2 2 2" xfId="1076"/>
    <cellStyle name="汇总 2 3" xfId="1077"/>
    <cellStyle name="汇总 2 3 2" xfId="1078"/>
    <cellStyle name="汇总 2 4" xfId="1079"/>
    <cellStyle name="汇总 2 4 2" xfId="1080"/>
    <cellStyle name="汇总 2 5" xfId="1081"/>
    <cellStyle name="汇总 3 2" xfId="1082"/>
    <cellStyle name="汇总 3 2 2" xfId="1083"/>
    <cellStyle name="汇总 3 2 2 2" xfId="1084"/>
    <cellStyle name="汇总 3 2 3" xfId="1085"/>
    <cellStyle name="警告文本 3 2 2" xfId="1086"/>
    <cellStyle name="汇总 3 3" xfId="1087"/>
    <cellStyle name="汇总 3 3 2" xfId="1088"/>
    <cellStyle name="汇总 3 4" xfId="1089"/>
    <cellStyle name="汇总 3 4 2" xfId="1090"/>
    <cellStyle name="汇总 3 5" xfId="1091"/>
    <cellStyle name="汇总 4 2" xfId="1092"/>
    <cellStyle name="汇总 4 2 2" xfId="1093"/>
    <cellStyle name="汇总 4 2 2 2" xfId="1094"/>
    <cellStyle name="汇总 4 2 3" xfId="1095"/>
    <cellStyle name="警告文本 4 2 2" xfId="1096"/>
    <cellStyle name="汇总 4 3" xfId="1097"/>
    <cellStyle name="汇总 4 3 2" xfId="1098"/>
    <cellStyle name="汇总 4 4" xfId="1099"/>
    <cellStyle name="汇总 4 4 2" xfId="1100"/>
    <cellStyle name="汇总 4 5" xfId="1101"/>
    <cellStyle name="汇总 5 2" xfId="1102"/>
    <cellStyle name="汇总 5 2 2" xfId="1103"/>
    <cellStyle name="汇总 5 3" xfId="1104"/>
    <cellStyle name="汇总 5 3 2" xfId="1105"/>
    <cellStyle name="汇总 5 4" xfId="1106"/>
    <cellStyle name="千分位_97-917" xfId="1107"/>
    <cellStyle name="汇总 7" xfId="1108"/>
    <cellStyle name="汇总 7 2" xfId="1109"/>
    <cellStyle name="汇总 8 2" xfId="1110"/>
    <cellStyle name="计算 2" xfId="1111"/>
    <cellStyle name="计算 2 2" xfId="1112"/>
    <cellStyle name="计算 2 2 2" xfId="1113"/>
    <cellStyle name="计算 2 4" xfId="1114"/>
    <cellStyle name="计算 3" xfId="1115"/>
    <cellStyle name="计算 3 2" xfId="1116"/>
    <cellStyle name="计算 3 2 2" xfId="1117"/>
    <cellStyle name="计算 3 3" xfId="1118"/>
    <cellStyle name="计算 3 4" xfId="1119"/>
    <cellStyle name="计算 4" xfId="1120"/>
    <cellStyle name="计算 4 2" xfId="1121"/>
    <cellStyle name="计算 4 2 2" xfId="1122"/>
    <cellStyle name="计算 4 3" xfId="1123"/>
    <cellStyle name="计算 4 4" xfId="1124"/>
    <cellStyle name="计算 5" xfId="1125"/>
    <cellStyle name="计算 5 2" xfId="1126"/>
    <cellStyle name="计算 5 3" xfId="1127"/>
    <cellStyle name="计算 6" xfId="1128"/>
    <cellStyle name="计算 7" xfId="1129"/>
    <cellStyle name="计算 8" xfId="1130"/>
    <cellStyle name="检查单元格 2" xfId="1131"/>
    <cellStyle name="检查单元格 2 2" xfId="1132"/>
    <cellStyle name="检查单元格 2 3" xfId="1133"/>
    <cellStyle name="检查单元格 2 4" xfId="1134"/>
    <cellStyle name="检查单元格 3" xfId="1135"/>
    <cellStyle name="检查单元格 3 2" xfId="1136"/>
    <cellStyle name="检查单元格 3 2 2" xfId="1137"/>
    <cellStyle name="检查单元格 3 3" xfId="1138"/>
    <cellStyle name="检查单元格 3 4" xfId="1139"/>
    <cellStyle name="检查单元格 4" xfId="1140"/>
    <cellStyle name="检查单元格 4 2" xfId="1141"/>
    <cellStyle name="检查单元格 4 2 2" xfId="1142"/>
    <cellStyle name="检查单元格 4 3" xfId="1143"/>
    <cellStyle name="检查单元格 4 4" xfId="1144"/>
    <cellStyle name="检查单元格 5" xfId="1145"/>
    <cellStyle name="检查单元格 5 2" xfId="1146"/>
    <cellStyle name="检查单元格 5 3" xfId="1147"/>
    <cellStyle name="检查单元格 8" xfId="1148"/>
    <cellStyle name="解释性文本 2" xfId="1149"/>
    <cellStyle name="解释性文本 2 2" xfId="1150"/>
    <cellStyle name="解释性文本 2 2 2" xfId="1151"/>
    <cellStyle name="解释性文本 2 3" xfId="1152"/>
    <cellStyle name="解释性文本 2 4" xfId="1153"/>
    <cellStyle name="解释性文本 3" xfId="1154"/>
    <cellStyle name="解释性文本 3 2" xfId="1155"/>
    <cellStyle name="解释性文本 3 2 2" xfId="1156"/>
    <cellStyle name="解释性文本 3 3" xfId="1157"/>
    <cellStyle name="解释性文本 3 4" xfId="1158"/>
    <cellStyle name="解释性文本 4" xfId="1159"/>
    <cellStyle name="解释性文本 4 2" xfId="1160"/>
    <cellStyle name="解释性文本 4 2 2" xfId="1161"/>
    <cellStyle name="借出原因" xfId="1162"/>
    <cellStyle name="借出原因 2" xfId="1163"/>
    <cellStyle name="借出原因 2 2" xfId="1164"/>
    <cellStyle name="借出原因 2 2 2" xfId="1165"/>
    <cellStyle name="借出原因 2 3" xfId="1166"/>
    <cellStyle name="借出原因 3" xfId="1167"/>
    <cellStyle name="借出原因 3 2" xfId="1168"/>
    <cellStyle name="借出原因 4" xfId="1169"/>
    <cellStyle name="警告文本 2" xfId="1170"/>
    <cellStyle name="警告文本 2 2" xfId="1171"/>
    <cellStyle name="警告文本 2 3" xfId="1172"/>
    <cellStyle name="警告文本 2 4" xfId="1173"/>
    <cellStyle name="警告文本 3" xfId="1174"/>
    <cellStyle name="警告文本 3 2" xfId="1175"/>
    <cellStyle name="警告文本 3 3" xfId="1176"/>
    <cellStyle name="警告文本 3 4" xfId="1177"/>
    <cellStyle name="警告文本 4" xfId="1178"/>
    <cellStyle name="警告文本 4 2" xfId="1179"/>
    <cellStyle name="警告文本 4 3" xfId="1180"/>
    <cellStyle name="警告文本 4 4" xfId="1181"/>
    <cellStyle name="警告文本 5" xfId="1182"/>
    <cellStyle name="警告文本 5 2" xfId="1183"/>
    <cellStyle name="警告文本 5 3" xfId="1184"/>
    <cellStyle name="警告文本 6" xfId="1185"/>
    <cellStyle name="警告文本 7" xfId="1186"/>
    <cellStyle name="链接单元格 2 2" xfId="1187"/>
    <cellStyle name="链接单元格 2 2 2" xfId="1188"/>
    <cellStyle name="链接单元格 2 3" xfId="1189"/>
    <cellStyle name="链接单元格 2 4" xfId="1190"/>
    <cellStyle name="链接单元格 3 2" xfId="1191"/>
    <cellStyle name="链接单元格 3 3" xfId="1192"/>
    <cellStyle name="链接单元格 3 4" xfId="1193"/>
    <cellStyle name="链接单元格 4 2" xfId="1194"/>
    <cellStyle name="链接单元格 4 2 2" xfId="1195"/>
    <cellStyle name="链接单元格 4 3" xfId="1196"/>
    <cellStyle name="链接单元格 4 4" xfId="1197"/>
    <cellStyle name="链接单元格 5 2" xfId="1198"/>
    <cellStyle name="链接单元格 5 3" xfId="1199"/>
    <cellStyle name="普通_97-917" xfId="1200"/>
    <cellStyle name="千分位[0]_laroux" xfId="1201"/>
    <cellStyle name="输入 8" xfId="1202"/>
    <cellStyle name="千位[0]_ 方正PC" xfId="1203"/>
    <cellStyle name="千位_ 方正PC" xfId="1204"/>
    <cellStyle name="千位分隔 11" xfId="1205"/>
    <cellStyle name="千位分隔 11 2" xfId="1206"/>
    <cellStyle name="千位分隔 2" xfId="1207"/>
    <cellStyle name="千位分隔 2 2 2" xfId="1208"/>
    <cellStyle name="千位分隔 2 3" xfId="1209"/>
    <cellStyle name="千位分隔 4 6" xfId="1210"/>
    <cellStyle name="千位分隔 4 6 2" xfId="1211"/>
    <cellStyle name="千位分隔 7 2" xfId="1212"/>
    <cellStyle name="千位分隔 8 2" xfId="1213"/>
    <cellStyle name="千位分隔 9" xfId="1214"/>
    <cellStyle name="强调 1" xfId="1215"/>
    <cellStyle name="强调 1 2" xfId="1216"/>
    <cellStyle name="强调 2" xfId="1217"/>
    <cellStyle name="强调 3" xfId="1218"/>
    <cellStyle name="强调 3 2" xfId="1219"/>
    <cellStyle name="强调文字颜色 1 2 2" xfId="1220"/>
    <cellStyle name="强调文字颜色 1 2 2 2" xfId="1221"/>
    <cellStyle name="强调文字颜色 1 2 3" xfId="1222"/>
    <cellStyle name="强调文字颜色 1 3" xfId="1223"/>
    <cellStyle name="强调文字颜色 1 3 2" xfId="1224"/>
    <cellStyle name="强调文字颜色 2 2" xfId="1225"/>
    <cellStyle name="强调文字颜色 2 2 3" xfId="1226"/>
    <cellStyle name="强调文字颜色 2 3" xfId="1227"/>
    <cellStyle name="强调文字颜色 3 2" xfId="1228"/>
    <cellStyle name="强调文字颜色 3 2 2" xfId="1229"/>
    <cellStyle name="强调文字颜色 3 2 2 2" xfId="1230"/>
    <cellStyle name="强调文字颜色 3 2 3" xfId="1231"/>
    <cellStyle name="强调文字颜色 4 2" xfId="1232"/>
    <cellStyle name="强调文字颜色 4 2 2" xfId="1233"/>
    <cellStyle name="强调文字颜色 4 2 2 2" xfId="1234"/>
    <cellStyle name="强调文字颜色 4 2 3" xfId="1235"/>
    <cellStyle name="强调文字颜色 4 3" xfId="1236"/>
    <cellStyle name="强调文字颜色 4 3 2" xfId="1237"/>
    <cellStyle name="强调文字颜色 5 2" xfId="1238"/>
    <cellStyle name="强调文字颜色 5 3" xfId="1239"/>
    <cellStyle name="强调文字颜色 5 3 2" xfId="1240"/>
    <cellStyle name="强调文字颜色 6 2" xfId="1241"/>
    <cellStyle name="强调文字颜色 6 2 2" xfId="1242"/>
    <cellStyle name="强调文字颜色 6 2 2 2" xfId="1243"/>
    <cellStyle name="强调文字颜色 6 2 3" xfId="1244"/>
    <cellStyle name="强调文字颜色 6 3" xfId="1245"/>
    <cellStyle name="强调文字颜色 6 3 2" xfId="1246"/>
    <cellStyle name="日期 2" xfId="1247"/>
    <cellStyle name="日期 2 2" xfId="1248"/>
    <cellStyle name="日期 2 2 2" xfId="1249"/>
    <cellStyle name="日期 2 3" xfId="1250"/>
    <cellStyle name="日期 3" xfId="1251"/>
    <cellStyle name="日期 3 2" xfId="1252"/>
    <cellStyle name="日期 4" xfId="1253"/>
    <cellStyle name="商品名称" xfId="1254"/>
    <cellStyle name="商品名称 2" xfId="1255"/>
    <cellStyle name="商品名称 2 2" xfId="1256"/>
    <cellStyle name="商品名称 2 2 2" xfId="1257"/>
    <cellStyle name="商品名称 3" xfId="1258"/>
    <cellStyle name="商品名称 3 2" xfId="1259"/>
    <cellStyle name="适中 2" xfId="1260"/>
    <cellStyle name="适中 2 3" xfId="1261"/>
    <cellStyle name="适中 2 4" xfId="1262"/>
    <cellStyle name="适中 3 2" xfId="1263"/>
    <cellStyle name="适中 3 2 2" xfId="1264"/>
    <cellStyle name="适中 3 3" xfId="1265"/>
    <cellStyle name="适中 3 4" xfId="1266"/>
    <cellStyle name="适中 4" xfId="1267"/>
    <cellStyle name="适中 4 2" xfId="1268"/>
    <cellStyle name="适中 4 2 2" xfId="1269"/>
    <cellStyle name="适中 4 3" xfId="1270"/>
    <cellStyle name="适中 4 4" xfId="1271"/>
    <cellStyle name="适中 5" xfId="1272"/>
    <cellStyle name="适中 5 2" xfId="1273"/>
    <cellStyle name="适中 5 3" xfId="1274"/>
    <cellStyle name="适中 6" xfId="1275"/>
    <cellStyle name="适中 7" xfId="1276"/>
    <cellStyle name="适中 8" xfId="1277"/>
    <cellStyle name="输出 2" xfId="1278"/>
    <cellStyle name="输出 2 2" xfId="1279"/>
    <cellStyle name="输出 2 3" xfId="1280"/>
    <cellStyle name="输出 2 4" xfId="1281"/>
    <cellStyle name="输出 3" xfId="1282"/>
    <cellStyle name="输出 3 2" xfId="1283"/>
    <cellStyle name="输出 3 3" xfId="1284"/>
    <cellStyle name="输出 4" xfId="1285"/>
    <cellStyle name="输出 5" xfId="1286"/>
    <cellStyle name="输出 5 2" xfId="1287"/>
    <cellStyle name="输出 5 3" xfId="1288"/>
    <cellStyle name="输出 6" xfId="1289"/>
    <cellStyle name="输出 7" xfId="1290"/>
    <cellStyle name="输出 8" xfId="1291"/>
    <cellStyle name="输入 2 2 2" xfId="1292"/>
    <cellStyle name="输入 2 3" xfId="1293"/>
    <cellStyle name="输入 4" xfId="1294"/>
    <cellStyle name="输入 4 2" xfId="1295"/>
    <cellStyle name="输入 4 2 2" xfId="1296"/>
    <cellStyle name="输入 4 3" xfId="1297"/>
    <cellStyle name="输入 4 4" xfId="1298"/>
    <cellStyle name="输入 5" xfId="1299"/>
    <cellStyle name="输入 5 2" xfId="1300"/>
    <cellStyle name="输入 5 3" xfId="1301"/>
    <cellStyle name="输入 6" xfId="1302"/>
    <cellStyle name="输入 7" xfId="1303"/>
    <cellStyle name="数量" xfId="1304"/>
    <cellStyle name="数量 2" xfId="1305"/>
    <cellStyle name="数量 2 2" xfId="1306"/>
    <cellStyle name="数量 2 3" xfId="1307"/>
    <cellStyle name="数量 3 2" xfId="1308"/>
    <cellStyle name="未定义" xfId="1309"/>
    <cellStyle name="样式 1" xfId="1310"/>
    <cellStyle name="寘嬫愗傝 [0.00]_Region Orders (2)" xfId="1311"/>
    <cellStyle name="寘嬫愗傝_Region Orders (2)" xfId="1312"/>
    <cellStyle name="注释 2 2" xfId="1313"/>
    <cellStyle name="注释 2 2 2" xfId="1314"/>
    <cellStyle name="注释 2 3" xfId="1315"/>
    <cellStyle name="注释 2 4" xfId="1316"/>
    <cellStyle name="注释 3" xfId="1317"/>
    <cellStyle name="注释 3 2" xfId="1318"/>
    <cellStyle name="注释 3 2 2" xfId="1319"/>
    <cellStyle name="注释 3 3" xfId="1320"/>
    <cellStyle name="注释 3 4" xfId="1321"/>
    <cellStyle name="注释 4" xfId="1322"/>
    <cellStyle name="注释 5" xfId="1323"/>
    <cellStyle name="注释 5 2" xfId="1324"/>
    <cellStyle name="注释 5 3" xfId="1325"/>
    <cellStyle name="注释 6" xfId="1326"/>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theme" Target="theme/theme1.xml"/><Relationship Id="rId37" Type="http://schemas.openxmlformats.org/officeDocument/2006/relationships/externalLink" Target="externalLinks/externalLink3.xml"/><Relationship Id="rId36" Type="http://schemas.openxmlformats.org/officeDocument/2006/relationships/externalLink" Target="externalLinks/externalLink2.xml"/><Relationship Id="rId35" Type="http://schemas.openxmlformats.org/officeDocument/2006/relationships/externalLink" Target="externalLinks/externalLink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PC-201903011624\Documents\WeChat%20Files\fang601222\FileStorage\File\2020-02\&#24213;&#34920;--Y2019&#24180;&#20113;&#21335;&#30465;&#21450;&#30465;&#26412;&#32423;&#22320;&#26041;&#36130;&#25919;&#25910;&#25903;&#25191;&#34892;&#24773;&#20917;&#21450;2020&#24180;&#39044;&#31639;&#33609;&#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封面"/>
      <sheetName val="目录"/>
      <sheetName val="19-1"/>
      <sheetName val="19-2"/>
      <sheetName val="20"/>
      <sheetName val="21-1"/>
      <sheetName val="21-2"/>
      <sheetName val="22"/>
      <sheetName val="说明7"/>
      <sheetName val="23"/>
      <sheetName val="24"/>
      <sheetName val="25-1"/>
      <sheetName val="25-1说明"/>
      <sheetName val="25-2"/>
      <sheetName val="25-2说明"/>
      <sheetName val="25-3"/>
      <sheetName val="25-3说明"/>
      <sheetName val="25-4"/>
      <sheetName val="25-4说明"/>
      <sheetName val="25-5"/>
      <sheetName val="25-5说明"/>
      <sheetName val="25-6"/>
      <sheetName val="25-6说明"/>
      <sheetName val="25-7"/>
      <sheetName val="25-7说明"/>
      <sheetName val="25-8"/>
      <sheetName val="25-8说明"/>
      <sheetName val="26"/>
      <sheetName val="27"/>
      <sheetName val="28"/>
      <sheetName val="29"/>
      <sheetName val="30"/>
      <sheetName val="说明8"/>
      <sheetName val="32"/>
      <sheetName val="33"/>
      <sheetName val="34"/>
      <sheetName val="35"/>
      <sheetName val="36"/>
      <sheetName val="说明9"/>
      <sheetName val="37"/>
      <sheetName val="38"/>
      <sheetName val="39"/>
      <sheetName val="说明10"/>
      <sheetName val="40"/>
      <sheetName val="41"/>
      <sheetName val="42"/>
      <sheetName val="说明11"/>
      <sheetName val="43"/>
      <sheetName val="44"/>
      <sheetName val="45"/>
      <sheetName val="46"/>
    </sheetNames>
    <sheetDataSet>
      <sheetData sheetId="0">
        <row r="7">
          <cell r="B7">
            <v>43849.6686805556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37"/>
  <sheetViews>
    <sheetView tabSelected="1" workbookViewId="0">
      <selection activeCell="B7" sqref="B7"/>
    </sheetView>
  </sheetViews>
  <sheetFormatPr defaultColWidth="9" defaultRowHeight="14" outlineLevelCol="2"/>
  <cols>
    <col min="1" max="1" width="8.88181818181818" style="406"/>
    <col min="2" max="2" width="78.1272727272727" style="406" customWidth="1"/>
    <col min="3" max="257" width="8.88181818181818" style="406"/>
    <col min="258" max="258" width="60.6272727272727" style="406" customWidth="1"/>
    <col min="259" max="513" width="8.88181818181818" style="406"/>
    <col min="514" max="514" width="60.6272727272727" style="406" customWidth="1"/>
    <col min="515" max="769" width="8.88181818181818" style="406"/>
    <col min="770" max="770" width="60.6272727272727" style="406" customWidth="1"/>
    <col min="771" max="1025" width="8.88181818181818" style="406"/>
    <col min="1026" max="1026" width="60.6272727272727" style="406" customWidth="1"/>
    <col min="1027" max="1281" width="8.88181818181818" style="406"/>
    <col min="1282" max="1282" width="60.6272727272727" style="406" customWidth="1"/>
    <col min="1283" max="1537" width="8.88181818181818" style="406"/>
    <col min="1538" max="1538" width="60.6272727272727" style="406" customWidth="1"/>
    <col min="1539" max="1793" width="8.88181818181818" style="406"/>
    <col min="1794" max="1794" width="60.6272727272727" style="406" customWidth="1"/>
    <col min="1795" max="2049" width="8.88181818181818" style="406"/>
    <col min="2050" max="2050" width="60.6272727272727" style="406" customWidth="1"/>
    <col min="2051" max="2305" width="8.88181818181818" style="406"/>
    <col min="2306" max="2306" width="60.6272727272727" style="406" customWidth="1"/>
    <col min="2307" max="2561" width="8.88181818181818" style="406"/>
    <col min="2562" max="2562" width="60.6272727272727" style="406" customWidth="1"/>
    <col min="2563" max="2817" width="8.88181818181818" style="406"/>
    <col min="2818" max="2818" width="60.6272727272727" style="406" customWidth="1"/>
    <col min="2819" max="3073" width="8.88181818181818" style="406"/>
    <col min="3074" max="3074" width="60.6272727272727" style="406" customWidth="1"/>
    <col min="3075" max="3329" width="8.88181818181818" style="406"/>
    <col min="3330" max="3330" width="60.6272727272727" style="406" customWidth="1"/>
    <col min="3331" max="3585" width="8.88181818181818" style="406"/>
    <col min="3586" max="3586" width="60.6272727272727" style="406" customWidth="1"/>
    <col min="3587" max="3841" width="8.88181818181818" style="406"/>
    <col min="3842" max="3842" width="60.6272727272727" style="406" customWidth="1"/>
    <col min="3843" max="4097" width="8.88181818181818" style="406"/>
    <col min="4098" max="4098" width="60.6272727272727" style="406" customWidth="1"/>
    <col min="4099" max="4353" width="8.88181818181818" style="406"/>
    <col min="4354" max="4354" width="60.6272727272727" style="406" customWidth="1"/>
    <col min="4355" max="4609" width="8.88181818181818" style="406"/>
    <col min="4610" max="4610" width="60.6272727272727" style="406" customWidth="1"/>
    <col min="4611" max="4865" width="8.88181818181818" style="406"/>
    <col min="4866" max="4866" width="60.6272727272727" style="406" customWidth="1"/>
    <col min="4867" max="5121" width="8.88181818181818" style="406"/>
    <col min="5122" max="5122" width="60.6272727272727" style="406" customWidth="1"/>
    <col min="5123" max="5377" width="8.88181818181818" style="406"/>
    <col min="5378" max="5378" width="60.6272727272727" style="406" customWidth="1"/>
    <col min="5379" max="5633" width="8.88181818181818" style="406"/>
    <col min="5634" max="5634" width="60.6272727272727" style="406" customWidth="1"/>
    <col min="5635" max="5889" width="8.88181818181818" style="406"/>
    <col min="5890" max="5890" width="60.6272727272727" style="406" customWidth="1"/>
    <col min="5891" max="6145" width="8.88181818181818" style="406"/>
    <col min="6146" max="6146" width="60.6272727272727" style="406" customWidth="1"/>
    <col min="6147" max="6401" width="8.88181818181818" style="406"/>
    <col min="6402" max="6402" width="60.6272727272727" style="406" customWidth="1"/>
    <col min="6403" max="6657" width="8.88181818181818" style="406"/>
    <col min="6658" max="6658" width="60.6272727272727" style="406" customWidth="1"/>
    <col min="6659" max="6913" width="8.88181818181818" style="406"/>
    <col min="6914" max="6914" width="60.6272727272727" style="406" customWidth="1"/>
    <col min="6915" max="7169" width="8.88181818181818" style="406"/>
    <col min="7170" max="7170" width="60.6272727272727" style="406" customWidth="1"/>
    <col min="7171" max="7425" width="8.88181818181818" style="406"/>
    <col min="7426" max="7426" width="60.6272727272727" style="406" customWidth="1"/>
    <col min="7427" max="7681" width="8.88181818181818" style="406"/>
    <col min="7682" max="7682" width="60.6272727272727" style="406" customWidth="1"/>
    <col min="7683" max="7937" width="8.88181818181818" style="406"/>
    <col min="7938" max="7938" width="60.6272727272727" style="406" customWidth="1"/>
    <col min="7939" max="8193" width="8.88181818181818" style="406"/>
    <col min="8194" max="8194" width="60.6272727272727" style="406" customWidth="1"/>
    <col min="8195" max="8449" width="8.88181818181818" style="406"/>
    <col min="8450" max="8450" width="60.6272727272727" style="406" customWidth="1"/>
    <col min="8451" max="8705" width="8.88181818181818" style="406"/>
    <col min="8706" max="8706" width="60.6272727272727" style="406" customWidth="1"/>
    <col min="8707" max="8961" width="8.88181818181818" style="406"/>
    <col min="8962" max="8962" width="60.6272727272727" style="406" customWidth="1"/>
    <col min="8963" max="9217" width="8.88181818181818" style="406"/>
    <col min="9218" max="9218" width="60.6272727272727" style="406" customWidth="1"/>
    <col min="9219" max="9473" width="8.88181818181818" style="406"/>
    <col min="9474" max="9474" width="60.6272727272727" style="406" customWidth="1"/>
    <col min="9475" max="9729" width="8.88181818181818" style="406"/>
    <col min="9730" max="9730" width="60.6272727272727" style="406" customWidth="1"/>
    <col min="9731" max="9985" width="8.88181818181818" style="406"/>
    <col min="9986" max="9986" width="60.6272727272727" style="406" customWidth="1"/>
    <col min="9987" max="10241" width="8.88181818181818" style="406"/>
    <col min="10242" max="10242" width="60.6272727272727" style="406" customWidth="1"/>
    <col min="10243" max="10497" width="8.88181818181818" style="406"/>
    <col min="10498" max="10498" width="60.6272727272727" style="406" customWidth="1"/>
    <col min="10499" max="10753" width="8.88181818181818" style="406"/>
    <col min="10754" max="10754" width="60.6272727272727" style="406" customWidth="1"/>
    <col min="10755" max="11009" width="8.88181818181818" style="406"/>
    <col min="11010" max="11010" width="60.6272727272727" style="406" customWidth="1"/>
    <col min="11011" max="11265" width="8.88181818181818" style="406"/>
    <col min="11266" max="11266" width="60.6272727272727" style="406" customWidth="1"/>
    <col min="11267" max="11521" width="8.88181818181818" style="406"/>
    <col min="11522" max="11522" width="60.6272727272727" style="406" customWidth="1"/>
    <col min="11523" max="11777" width="8.88181818181818" style="406"/>
    <col min="11778" max="11778" width="60.6272727272727" style="406" customWidth="1"/>
    <col min="11779" max="12033" width="8.88181818181818" style="406"/>
    <col min="12034" max="12034" width="60.6272727272727" style="406" customWidth="1"/>
    <col min="12035" max="12289" width="8.88181818181818" style="406"/>
    <col min="12290" max="12290" width="60.6272727272727" style="406" customWidth="1"/>
    <col min="12291" max="12545" width="8.88181818181818" style="406"/>
    <col min="12546" max="12546" width="60.6272727272727" style="406" customWidth="1"/>
    <col min="12547" max="12801" width="8.88181818181818" style="406"/>
    <col min="12802" max="12802" width="60.6272727272727" style="406" customWidth="1"/>
    <col min="12803" max="13057" width="8.88181818181818" style="406"/>
    <col min="13058" max="13058" width="60.6272727272727" style="406" customWidth="1"/>
    <col min="13059" max="13313" width="8.88181818181818" style="406"/>
    <col min="13314" max="13314" width="60.6272727272727" style="406" customWidth="1"/>
    <col min="13315" max="13569" width="8.88181818181818" style="406"/>
    <col min="13570" max="13570" width="60.6272727272727" style="406" customWidth="1"/>
    <col min="13571" max="13825" width="8.88181818181818" style="406"/>
    <col min="13826" max="13826" width="60.6272727272727" style="406" customWidth="1"/>
    <col min="13827" max="14081" width="8.88181818181818" style="406"/>
    <col min="14082" max="14082" width="60.6272727272727" style="406" customWidth="1"/>
    <col min="14083" max="14337" width="8.88181818181818" style="406"/>
    <col min="14338" max="14338" width="60.6272727272727" style="406" customWidth="1"/>
    <col min="14339" max="14593" width="8.88181818181818" style="406"/>
    <col min="14594" max="14594" width="60.6272727272727" style="406" customWidth="1"/>
    <col min="14595" max="14849" width="8.88181818181818" style="406"/>
    <col min="14850" max="14850" width="60.6272727272727" style="406" customWidth="1"/>
    <col min="14851" max="15105" width="8.88181818181818" style="406"/>
    <col min="15106" max="15106" width="60.6272727272727" style="406" customWidth="1"/>
    <col min="15107" max="15361" width="8.88181818181818" style="406"/>
    <col min="15362" max="15362" width="60.6272727272727" style="406" customWidth="1"/>
    <col min="15363" max="15617" width="8.88181818181818" style="406"/>
    <col min="15618" max="15618" width="60.6272727272727" style="406" customWidth="1"/>
    <col min="15619" max="15873" width="8.88181818181818" style="406"/>
    <col min="15874" max="15874" width="60.6272727272727" style="406" customWidth="1"/>
    <col min="15875" max="16129" width="8.88181818181818" style="406"/>
    <col min="16130" max="16130" width="60.6272727272727" style="406" customWidth="1"/>
    <col min="16131" max="16384" width="8.88181818181818" style="406"/>
  </cols>
  <sheetData>
    <row r="1" ht="36" customHeight="1" spans="1:3">
      <c r="A1" s="407" t="s">
        <v>0</v>
      </c>
      <c r="B1" s="407"/>
      <c r="C1" s="407"/>
    </row>
    <row r="2" ht="36" customHeight="1" spans="1:3">
      <c r="A2" s="408" t="s">
        <v>1</v>
      </c>
      <c r="B2" s="408" t="s">
        <v>2</v>
      </c>
      <c r="C2" s="408" t="s">
        <v>3</v>
      </c>
    </row>
    <row r="3" ht="36" customHeight="1" spans="1:3">
      <c r="A3" s="408" t="s">
        <v>4</v>
      </c>
      <c r="B3" s="408" t="s">
        <v>5</v>
      </c>
      <c r="C3" s="408"/>
    </row>
    <row r="4" ht="36" customHeight="1" spans="1:3">
      <c r="A4" s="408" t="s">
        <v>6</v>
      </c>
      <c r="B4" s="409" t="s">
        <v>7</v>
      </c>
      <c r="C4" s="408"/>
    </row>
    <row r="5" ht="36" customHeight="1" spans="1:3">
      <c r="A5" s="408" t="s">
        <v>8</v>
      </c>
      <c r="B5" s="410" t="s">
        <v>9</v>
      </c>
      <c r="C5" s="411"/>
    </row>
    <row r="6" ht="36" customHeight="1" spans="1:3">
      <c r="A6" s="408"/>
      <c r="B6" s="412" t="s">
        <v>10</v>
      </c>
      <c r="C6" s="411"/>
    </row>
    <row r="7" ht="36" customHeight="1" spans="1:3">
      <c r="A7" s="408"/>
      <c r="B7" s="412" t="s">
        <v>11</v>
      </c>
      <c r="C7" s="411"/>
    </row>
    <row r="8" ht="36" customHeight="1" spans="1:3">
      <c r="A8" s="408"/>
      <c r="B8" s="412" t="s">
        <v>12</v>
      </c>
      <c r="C8" s="411"/>
    </row>
    <row r="9" ht="36" customHeight="1" spans="1:3">
      <c r="A9" s="408"/>
      <c r="B9" s="413" t="s">
        <v>13</v>
      </c>
      <c r="C9" s="411"/>
    </row>
    <row r="10" ht="36" customHeight="1" spans="1:3">
      <c r="A10" s="408"/>
      <c r="B10" s="413" t="s">
        <v>14</v>
      </c>
      <c r="C10" s="411"/>
    </row>
    <row r="11" ht="36" customHeight="1" spans="1:3">
      <c r="A11" s="408"/>
      <c r="B11" s="413" t="s">
        <v>15</v>
      </c>
      <c r="C11" s="411"/>
    </row>
    <row r="12" ht="36" customHeight="1" spans="1:3">
      <c r="A12" s="408"/>
      <c r="B12" s="413" t="s">
        <v>16</v>
      </c>
      <c r="C12" s="411"/>
    </row>
    <row r="13" ht="36" customHeight="1" spans="1:3">
      <c r="A13" s="408" t="s">
        <v>17</v>
      </c>
      <c r="B13" s="412" t="s">
        <v>18</v>
      </c>
      <c r="C13" s="411"/>
    </row>
    <row r="14" ht="36" customHeight="1" spans="1:3">
      <c r="A14" s="408"/>
      <c r="B14" s="412" t="s">
        <v>19</v>
      </c>
      <c r="C14" s="411"/>
    </row>
    <row r="15" ht="36" customHeight="1" spans="1:3">
      <c r="A15" s="408"/>
      <c r="B15" s="412" t="s">
        <v>20</v>
      </c>
      <c r="C15" s="411"/>
    </row>
    <row r="16" ht="36" customHeight="1" spans="1:3">
      <c r="A16" s="408"/>
      <c r="B16" s="413" t="s">
        <v>21</v>
      </c>
      <c r="C16" s="411"/>
    </row>
    <row r="17" ht="36" customHeight="1" spans="1:3">
      <c r="A17" s="408"/>
      <c r="B17" s="413" t="s">
        <v>22</v>
      </c>
      <c r="C17" s="411"/>
    </row>
    <row r="18" ht="36" customHeight="1" spans="1:3">
      <c r="A18" s="408" t="s">
        <v>23</v>
      </c>
      <c r="B18" s="412" t="s">
        <v>24</v>
      </c>
      <c r="C18" s="411"/>
    </row>
    <row r="19" ht="36" customHeight="1" spans="1:3">
      <c r="A19" s="408"/>
      <c r="B19" s="412" t="s">
        <v>25</v>
      </c>
      <c r="C19" s="411"/>
    </row>
    <row r="20" ht="36" customHeight="1" spans="1:3">
      <c r="A20" s="408"/>
      <c r="B20" s="413" t="s">
        <v>26</v>
      </c>
      <c r="C20" s="411"/>
    </row>
    <row r="21" ht="36" customHeight="1" spans="1:3">
      <c r="A21" s="408"/>
      <c r="B21" s="413" t="s">
        <v>27</v>
      </c>
      <c r="C21" s="411"/>
    </row>
    <row r="22" ht="36" customHeight="1" spans="1:3">
      <c r="A22" s="408"/>
      <c r="B22" s="413" t="s">
        <v>28</v>
      </c>
      <c r="C22" s="411"/>
    </row>
    <row r="23" ht="36" customHeight="1" spans="1:3">
      <c r="A23" s="408"/>
      <c r="B23" s="413" t="s">
        <v>29</v>
      </c>
      <c r="C23" s="411"/>
    </row>
    <row r="24" ht="36" customHeight="1" spans="1:3">
      <c r="A24" s="408" t="s">
        <v>30</v>
      </c>
      <c r="B24" s="412" t="s">
        <v>31</v>
      </c>
      <c r="C24" s="411"/>
    </row>
    <row r="25" ht="36" customHeight="1" spans="1:3">
      <c r="A25" s="408"/>
      <c r="B25" s="412" t="s">
        <v>32</v>
      </c>
      <c r="C25" s="411"/>
    </row>
    <row r="26" ht="36" customHeight="1" spans="1:3">
      <c r="A26" s="408"/>
      <c r="B26" s="412" t="s">
        <v>33</v>
      </c>
      <c r="C26" s="411"/>
    </row>
    <row r="27" ht="36" customHeight="1" spans="1:3">
      <c r="A27" s="408"/>
      <c r="B27" s="412" t="s">
        <v>34</v>
      </c>
      <c r="C27" s="411"/>
    </row>
    <row r="28" ht="36" customHeight="1" spans="1:3">
      <c r="A28" s="408" t="s">
        <v>35</v>
      </c>
      <c r="B28" s="412" t="s">
        <v>36</v>
      </c>
      <c r="C28" s="411"/>
    </row>
    <row r="29" ht="36" customHeight="1" spans="1:3">
      <c r="A29" s="408"/>
      <c r="B29" s="412" t="s">
        <v>37</v>
      </c>
      <c r="C29" s="411"/>
    </row>
    <row r="30" ht="36" customHeight="1" spans="1:3">
      <c r="A30" s="408"/>
      <c r="B30" s="411" t="s">
        <v>38</v>
      </c>
      <c r="C30" s="411"/>
    </row>
    <row r="31" ht="36" customHeight="1" spans="1:3">
      <c r="A31" s="408"/>
      <c r="B31" s="411" t="s">
        <v>39</v>
      </c>
      <c r="C31" s="411"/>
    </row>
    <row r="32" ht="36" customHeight="1" spans="1:3">
      <c r="A32" s="408"/>
      <c r="B32" s="411" t="s">
        <v>40</v>
      </c>
      <c r="C32" s="411"/>
    </row>
    <row r="33" ht="36" customHeight="1" spans="1:3">
      <c r="A33" s="408"/>
      <c r="B33" s="414" t="s">
        <v>41</v>
      </c>
      <c r="C33" s="411"/>
    </row>
    <row r="34" ht="36" customHeight="1" spans="1:3">
      <c r="A34" s="408"/>
      <c r="B34" s="414" t="s">
        <v>42</v>
      </c>
      <c r="C34" s="411"/>
    </row>
    <row r="35" ht="36" customHeight="1" spans="1:3">
      <c r="A35" s="408"/>
      <c r="B35" s="411" t="s">
        <v>43</v>
      </c>
      <c r="C35" s="411"/>
    </row>
    <row r="36" ht="36" customHeight="1" spans="1:3">
      <c r="A36" s="408" t="s">
        <v>44</v>
      </c>
      <c r="B36" s="411" t="s">
        <v>45</v>
      </c>
      <c r="C36" s="411"/>
    </row>
    <row r="37" ht="36" customHeight="1" spans="1:3">
      <c r="A37" s="408"/>
      <c r="B37" s="411" t="s">
        <v>46</v>
      </c>
      <c r="C37" s="411"/>
    </row>
  </sheetData>
  <mergeCells count="1">
    <mergeCell ref="A1:C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40"/>
  <sheetViews>
    <sheetView showZeros="0" zoomScale="90" zoomScaleNormal="90" workbookViewId="0">
      <pane ySplit="4" topLeftCell="A5" activePane="bottomLeft" state="frozen"/>
      <selection/>
      <selection pane="bottomLeft" activeCell="C8" sqref="C8"/>
    </sheetView>
  </sheetViews>
  <sheetFormatPr defaultColWidth="9" defaultRowHeight="15" outlineLevelCol="4"/>
  <cols>
    <col min="1" max="1" width="31.7545454545455" style="399" customWidth="1"/>
    <col min="2" max="3" width="21.6272727272727" style="399" customWidth="1"/>
    <col min="4" max="4" width="35.1272727272727" style="400" customWidth="1"/>
    <col min="5" max="16384" width="9" style="401"/>
  </cols>
  <sheetData>
    <row r="1" s="395" customFormat="1" ht="33" customHeight="1" spans="1:4">
      <c r="A1" s="402" t="s">
        <v>47</v>
      </c>
      <c r="B1" s="256"/>
      <c r="C1" s="256"/>
      <c r="D1" s="257"/>
    </row>
    <row r="2" ht="45" customHeight="1" spans="1:5">
      <c r="A2" s="258" t="s">
        <v>48</v>
      </c>
      <c r="B2" s="258"/>
      <c r="C2" s="258"/>
      <c r="D2" s="258"/>
      <c r="E2" s="395"/>
    </row>
    <row r="3" ht="18.95" customHeight="1" spans="1:5">
      <c r="A3" s="259"/>
      <c r="B3" s="403"/>
      <c r="C3" s="256"/>
      <c r="D3" s="260" t="s">
        <v>49</v>
      </c>
      <c r="E3" s="395"/>
    </row>
    <row r="4" s="396" customFormat="1" ht="45" customHeight="1" spans="1:5">
      <c r="A4" s="374" t="s">
        <v>50</v>
      </c>
      <c r="B4" s="262" t="s">
        <v>51</v>
      </c>
      <c r="C4" s="262" t="s">
        <v>52</v>
      </c>
      <c r="D4" s="374" t="s">
        <v>53</v>
      </c>
      <c r="E4" s="404"/>
    </row>
    <row r="5" ht="36" customHeight="1" spans="1:5">
      <c r="A5" s="375" t="s">
        <v>54</v>
      </c>
      <c r="B5" s="301">
        <f>SUM(B6:B20)</f>
        <v>343207</v>
      </c>
      <c r="C5" s="301">
        <f>SUM(C6:C20)</f>
        <v>356312</v>
      </c>
      <c r="D5" s="376">
        <f>(C5-B5)/B5</f>
        <v>0.0381839531244992</v>
      </c>
      <c r="E5" s="405"/>
    </row>
    <row r="6" ht="36" customHeight="1" spans="1:5">
      <c r="A6" s="274" t="s">
        <v>55</v>
      </c>
      <c r="B6" s="300">
        <v>112244</v>
      </c>
      <c r="C6" s="300">
        <v>110759</v>
      </c>
      <c r="D6" s="376">
        <f t="shared" ref="D6:D31" si="0">(C6-B6)/B6</f>
        <v>-0.0132301058408467</v>
      </c>
      <c r="E6" s="405"/>
    </row>
    <row r="7" ht="36" customHeight="1" spans="1:5">
      <c r="A7" s="274" t="s">
        <v>56</v>
      </c>
      <c r="B7" s="300">
        <v>19857</v>
      </c>
      <c r="C7" s="300">
        <v>18000</v>
      </c>
      <c r="D7" s="376">
        <f t="shared" si="0"/>
        <v>-0.0935186584076144</v>
      </c>
      <c r="E7" s="405"/>
    </row>
    <row r="8" ht="36" customHeight="1" spans="1:5">
      <c r="A8" s="274" t="s">
        <v>57</v>
      </c>
      <c r="B8" s="300">
        <v>8041</v>
      </c>
      <c r="C8" s="300">
        <v>7000</v>
      </c>
      <c r="D8" s="376">
        <f t="shared" si="0"/>
        <v>-0.129461509762467</v>
      </c>
      <c r="E8" s="405"/>
    </row>
    <row r="9" ht="36" customHeight="1" spans="1:5">
      <c r="A9" s="274" t="s">
        <v>58</v>
      </c>
      <c r="B9" s="300">
        <v>166</v>
      </c>
      <c r="C9" s="300">
        <v>200</v>
      </c>
      <c r="D9" s="376">
        <f t="shared" si="0"/>
        <v>0.204819277108434</v>
      </c>
      <c r="E9" s="405"/>
    </row>
    <row r="10" ht="36" customHeight="1" spans="1:5">
      <c r="A10" s="274" t="s">
        <v>59</v>
      </c>
      <c r="B10" s="300">
        <v>41798</v>
      </c>
      <c r="C10" s="300">
        <v>41000</v>
      </c>
      <c r="D10" s="376">
        <f t="shared" si="0"/>
        <v>-0.0190918225752428</v>
      </c>
      <c r="E10" s="405"/>
    </row>
    <row r="11" ht="36" customHeight="1" spans="1:5">
      <c r="A11" s="274" t="s">
        <v>60</v>
      </c>
      <c r="B11" s="300">
        <v>16409</v>
      </c>
      <c r="C11" s="300">
        <v>18000</v>
      </c>
      <c r="D11" s="376">
        <f t="shared" si="0"/>
        <v>0.0969589859223597</v>
      </c>
      <c r="E11" s="405"/>
    </row>
    <row r="12" ht="36" customHeight="1" spans="1:5">
      <c r="A12" s="274" t="s">
        <v>61</v>
      </c>
      <c r="B12" s="300">
        <v>15883</v>
      </c>
      <c r="C12" s="300">
        <v>16000</v>
      </c>
      <c r="D12" s="376">
        <f t="shared" si="0"/>
        <v>0.00736636655543663</v>
      </c>
      <c r="E12" s="405"/>
    </row>
    <row r="13" ht="36" customHeight="1" spans="1:5">
      <c r="A13" s="274" t="s">
        <v>62</v>
      </c>
      <c r="B13" s="300">
        <v>7394</v>
      </c>
      <c r="C13" s="300">
        <v>8000</v>
      </c>
      <c r="D13" s="376">
        <f t="shared" si="0"/>
        <v>0.0819583446037328</v>
      </c>
      <c r="E13" s="405"/>
    </row>
    <row r="14" ht="36" customHeight="1" spans="1:5">
      <c r="A14" s="274" t="s">
        <v>63</v>
      </c>
      <c r="B14" s="300">
        <v>66465</v>
      </c>
      <c r="C14" s="300">
        <v>75000</v>
      </c>
      <c r="D14" s="376">
        <f t="shared" si="0"/>
        <v>0.128413450688332</v>
      </c>
      <c r="E14" s="405"/>
    </row>
    <row r="15" ht="36" customHeight="1" spans="1:5">
      <c r="A15" s="274" t="s">
        <v>64</v>
      </c>
      <c r="B15" s="300">
        <v>3830</v>
      </c>
      <c r="C15" s="300">
        <v>5000</v>
      </c>
      <c r="D15" s="376">
        <f t="shared" si="0"/>
        <v>0.305483028720627</v>
      </c>
      <c r="E15" s="405"/>
    </row>
    <row r="16" ht="36" customHeight="1" spans="1:5">
      <c r="A16" s="274" t="s">
        <v>65</v>
      </c>
      <c r="B16" s="300">
        <v>284</v>
      </c>
      <c r="C16" s="300">
        <v>300</v>
      </c>
      <c r="D16" s="376">
        <f t="shared" si="0"/>
        <v>0.0563380281690141</v>
      </c>
      <c r="E16" s="405"/>
    </row>
    <row r="17" ht="36" customHeight="1" spans="1:5">
      <c r="A17" s="274" t="s">
        <v>66</v>
      </c>
      <c r="B17" s="300">
        <v>48471</v>
      </c>
      <c r="C17" s="300">
        <v>55000</v>
      </c>
      <c r="D17" s="376">
        <f t="shared" si="0"/>
        <v>0.134699098429989</v>
      </c>
      <c r="E17" s="405"/>
    </row>
    <row r="18" ht="36" customHeight="1" spans="1:5">
      <c r="A18" s="274" t="s">
        <v>67</v>
      </c>
      <c r="B18" s="300">
        <v>2039</v>
      </c>
      <c r="C18" s="300">
        <v>2000</v>
      </c>
      <c r="D18" s="376">
        <f t="shared" si="0"/>
        <v>-0.019127023050515</v>
      </c>
      <c r="E18" s="405"/>
    </row>
    <row r="19" ht="36" customHeight="1" spans="1:5">
      <c r="A19" s="274" t="s">
        <v>68</v>
      </c>
      <c r="B19" s="300">
        <v>83</v>
      </c>
      <c r="C19" s="300">
        <v>50</v>
      </c>
      <c r="D19" s="376">
        <f t="shared" si="0"/>
        <v>-0.397590361445783</v>
      </c>
      <c r="E19" s="405"/>
    </row>
    <row r="20" ht="36" customHeight="1" spans="1:5">
      <c r="A20" s="274" t="s">
        <v>69</v>
      </c>
      <c r="B20" s="300">
        <v>243</v>
      </c>
      <c r="C20" s="300">
        <v>3</v>
      </c>
      <c r="D20" s="376">
        <f t="shared" si="0"/>
        <v>-0.987654320987654</v>
      </c>
      <c r="E20" s="405"/>
    </row>
    <row r="21" ht="36" customHeight="1" spans="1:5">
      <c r="A21" s="375" t="s">
        <v>70</v>
      </c>
      <c r="B21" s="301">
        <f>SUM(B22:B29)</f>
        <v>94872</v>
      </c>
      <c r="C21" s="301">
        <f>SUM(C22:C29)</f>
        <v>97100</v>
      </c>
      <c r="D21" s="376">
        <f t="shared" si="0"/>
        <v>0.0234842735475167</v>
      </c>
      <c r="E21" s="405"/>
    </row>
    <row r="22" ht="36" customHeight="1" spans="1:5">
      <c r="A22" s="274" t="s">
        <v>71</v>
      </c>
      <c r="B22" s="300">
        <v>76406</v>
      </c>
      <c r="C22" s="300">
        <v>80000</v>
      </c>
      <c r="D22" s="376">
        <f t="shared" si="0"/>
        <v>0.0470381907180064</v>
      </c>
      <c r="E22" s="405"/>
    </row>
    <row r="23" ht="36" customHeight="1" spans="1:5">
      <c r="A23" s="377" t="s">
        <v>72</v>
      </c>
      <c r="B23" s="300">
        <v>2133</v>
      </c>
      <c r="C23" s="300">
        <v>2200</v>
      </c>
      <c r="D23" s="376">
        <f t="shared" si="0"/>
        <v>0.0314111579934365</v>
      </c>
      <c r="E23" s="405"/>
    </row>
    <row r="24" ht="36" customHeight="1" spans="1:5">
      <c r="A24" s="274" t="s">
        <v>73</v>
      </c>
      <c r="B24" s="300">
        <v>3415</v>
      </c>
      <c r="C24" s="300">
        <v>3500</v>
      </c>
      <c r="D24" s="376">
        <f t="shared" si="0"/>
        <v>0.0248901903367496</v>
      </c>
      <c r="E24" s="405"/>
    </row>
    <row r="25" ht="36" customHeight="1" spans="1:5">
      <c r="A25" s="274" t="s">
        <v>74</v>
      </c>
      <c r="B25" s="300"/>
      <c r="C25" s="300"/>
      <c r="D25" s="376"/>
      <c r="E25" s="405"/>
    </row>
    <row r="26" ht="36" customHeight="1" spans="1:5">
      <c r="A26" s="274" t="s">
        <v>75</v>
      </c>
      <c r="B26" s="300">
        <v>8344</v>
      </c>
      <c r="C26" s="300">
        <v>8500</v>
      </c>
      <c r="D26" s="376">
        <f t="shared" si="0"/>
        <v>0.0186960690316395</v>
      </c>
      <c r="E26" s="405"/>
    </row>
    <row r="27" ht="36" customHeight="1" spans="1:5">
      <c r="A27" s="274" t="s">
        <v>76</v>
      </c>
      <c r="B27" s="300">
        <v>33</v>
      </c>
      <c r="C27" s="300"/>
      <c r="D27" s="376">
        <f t="shared" si="0"/>
        <v>-1</v>
      </c>
      <c r="E27" s="405"/>
    </row>
    <row r="28" ht="36" customHeight="1" spans="1:5">
      <c r="A28" s="274" t="s">
        <v>77</v>
      </c>
      <c r="B28" s="300">
        <v>2597</v>
      </c>
      <c r="C28" s="300">
        <v>1400</v>
      </c>
      <c r="D28" s="376">
        <f t="shared" si="0"/>
        <v>-0.460916442048518</v>
      </c>
      <c r="E28" s="405"/>
    </row>
    <row r="29" ht="36" customHeight="1" spans="1:5">
      <c r="A29" s="274" t="s">
        <v>78</v>
      </c>
      <c r="B29" s="300">
        <v>1944</v>
      </c>
      <c r="C29" s="300">
        <v>1500</v>
      </c>
      <c r="D29" s="376">
        <f t="shared" si="0"/>
        <v>-0.228395061728395</v>
      </c>
      <c r="E29" s="405"/>
    </row>
    <row r="30" ht="36" customHeight="1" spans="1:5">
      <c r="A30" s="274"/>
      <c r="B30" s="300"/>
      <c r="C30" s="300"/>
      <c r="D30" s="376"/>
      <c r="E30" s="405"/>
    </row>
    <row r="31" s="397" customFormat="1" ht="36" customHeight="1" spans="1:5">
      <c r="A31" s="378" t="s">
        <v>79</v>
      </c>
      <c r="B31" s="301">
        <f>B5+B21</f>
        <v>438079</v>
      </c>
      <c r="C31" s="301">
        <f>C5+C21</f>
        <v>453412</v>
      </c>
      <c r="D31" s="376">
        <f t="shared" si="0"/>
        <v>0.0350005364329265</v>
      </c>
      <c r="E31" s="405"/>
    </row>
    <row r="32" ht="36" customHeight="1" spans="1:5">
      <c r="A32" s="273" t="s">
        <v>80</v>
      </c>
      <c r="B32" s="301"/>
      <c r="C32" s="301"/>
      <c r="D32" s="376"/>
      <c r="E32" s="405"/>
    </row>
    <row r="33" ht="36" customHeight="1" spans="1:5">
      <c r="A33" s="375" t="s">
        <v>81</v>
      </c>
      <c r="B33" s="301">
        <f>SUM(B34:B35)</f>
        <v>152750</v>
      </c>
      <c r="C33" s="301">
        <f>SUM(C34:C35)</f>
        <v>140057</v>
      </c>
      <c r="D33" s="376"/>
      <c r="E33" s="405"/>
    </row>
    <row r="34" ht="36" customHeight="1" spans="1:5">
      <c r="A34" s="274" t="s">
        <v>82</v>
      </c>
      <c r="B34" s="300">
        <v>65793</v>
      </c>
      <c r="C34" s="300">
        <v>61535</v>
      </c>
      <c r="D34" s="376"/>
      <c r="E34" s="405"/>
    </row>
    <row r="35" ht="36" customHeight="1" spans="1:5">
      <c r="A35" s="274" t="s">
        <v>83</v>
      </c>
      <c r="B35" s="300">
        <v>86957</v>
      </c>
      <c r="C35" s="300">
        <v>78522</v>
      </c>
      <c r="D35" s="376"/>
      <c r="E35" s="405"/>
    </row>
    <row r="36" ht="36" customHeight="1" spans="1:5">
      <c r="A36" s="274" t="s">
        <v>84</v>
      </c>
      <c r="B36" s="300">
        <v>10587</v>
      </c>
      <c r="C36" s="300">
        <v>19835</v>
      </c>
      <c r="D36" s="376"/>
      <c r="E36" s="405"/>
    </row>
    <row r="37" ht="36" customHeight="1" spans="1:5">
      <c r="A37" s="274" t="s">
        <v>85</v>
      </c>
      <c r="B37" s="300">
        <v>1739</v>
      </c>
      <c r="C37" s="300">
        <v>72</v>
      </c>
      <c r="D37" s="376"/>
      <c r="E37" s="405"/>
    </row>
    <row r="38" s="398" customFormat="1" ht="36" customHeight="1" spans="1:5">
      <c r="A38" s="275" t="s">
        <v>86</v>
      </c>
      <c r="B38" s="300"/>
      <c r="C38" s="300"/>
      <c r="D38" s="376"/>
      <c r="E38" s="405"/>
    </row>
    <row r="39" s="398" customFormat="1" ht="36" customHeight="1" spans="1:5">
      <c r="A39" s="275" t="s">
        <v>87</v>
      </c>
      <c r="B39" s="300">
        <v>15347</v>
      </c>
      <c r="C39" s="300">
        <v>0</v>
      </c>
      <c r="D39" s="376"/>
      <c r="E39" s="405"/>
    </row>
    <row r="40" ht="36" customHeight="1" spans="1:5">
      <c r="A40" s="379" t="s">
        <v>88</v>
      </c>
      <c r="B40" s="301">
        <f>B31+B33+B36+B37+B38+B39</f>
        <v>618502</v>
      </c>
      <c r="C40" s="301">
        <f>C31+C33+C36+C37+C38+C39</f>
        <v>613376</v>
      </c>
      <c r="D40" s="376"/>
      <c r="E40" s="405"/>
    </row>
  </sheetData>
  <autoFilter ref="A4:E40">
    <extLst/>
  </autoFilter>
  <mergeCells count="1">
    <mergeCell ref="A2:D2"/>
  </mergeCells>
  <conditionalFormatting sqref="D3:E3">
    <cfRule type="cellIs" dxfId="0" priority="35" stopIfTrue="1" operator="lessThanOrEqual">
      <formula>-1</formula>
    </cfRule>
  </conditionalFormatting>
  <conditionalFormatting sqref="A32">
    <cfRule type="expression" dxfId="1" priority="41" stopIfTrue="1">
      <formula>"len($A:$A)=3"</formula>
    </cfRule>
  </conditionalFormatting>
  <conditionalFormatting sqref="E32">
    <cfRule type="cellIs" dxfId="2" priority="56" stopIfTrue="1" operator="lessThan">
      <formula>0</formula>
    </cfRule>
    <cfRule type="cellIs" dxfId="0" priority="57" stopIfTrue="1" operator="greaterThan">
      <formula>5</formula>
    </cfRule>
  </conditionalFormatting>
  <conditionalFormatting sqref="A5:A30">
    <cfRule type="expression" dxfId="1" priority="46" stopIfTrue="1">
      <formula>"len($A:$A)=3"</formula>
    </cfRule>
  </conditionalFormatting>
  <conditionalFormatting sqref="A8:A10">
    <cfRule type="expression" dxfId="1" priority="49" stopIfTrue="1">
      <formula>"len($A:$A)=3"</formula>
    </cfRule>
  </conditionalFormatting>
  <conditionalFormatting sqref="A33:A36">
    <cfRule type="expression" dxfId="1" priority="10" stopIfTrue="1">
      <formula>"len($A:$A)=3"</formula>
    </cfRule>
  </conditionalFormatting>
  <conditionalFormatting sqref="A34:A36">
    <cfRule type="expression" dxfId="1" priority="8" stopIfTrue="1">
      <formula>"len($A:$A)=3"</formula>
    </cfRule>
  </conditionalFormatting>
  <conditionalFormatting sqref="A36:A38">
    <cfRule type="expression" dxfId="1" priority="6" stopIfTrue="1">
      <formula>"len($A:$A)=3"</formula>
    </cfRule>
  </conditionalFormatting>
  <conditionalFormatting sqref="A38:A40">
    <cfRule type="expression" dxfId="1" priority="4" stopIfTrue="1">
      <formula>"len($A:$A)=3"</formula>
    </cfRule>
    <cfRule type="expression" dxfId="1" priority="5" stopIfTrue="1">
      <formula>"len($A:$A)=3"</formula>
    </cfRule>
  </conditionalFormatting>
  <conditionalFormatting sqref="E5:E40">
    <cfRule type="cellIs" dxfId="2" priority="33" stopIfTrue="1" operator="lessThan">
      <formula>0</formula>
    </cfRule>
    <cfRule type="cellIs" dxfId="2" priority="34" stopIfTrue="1" operator="lessThan">
      <formula>0</formula>
    </cfRule>
  </conditionalFormatting>
  <conditionalFormatting sqref="A5:A8 A32 A40">
    <cfRule type="expression" dxfId="1" priority="55" stopIfTrue="1">
      <formula>"len($A:$A)=3"</formula>
    </cfRule>
  </conditionalFormatting>
  <conditionalFormatting sqref="B5:E5 B6:C30 E6:E30 D6:D40">
    <cfRule type="expression" dxfId="1" priority="27" stopIfTrue="1">
      <formula>"len($A:$A)=3"</formula>
    </cfRule>
  </conditionalFormatting>
  <conditionalFormatting sqref="B5:E5 B6:C8 E6:E8 D6:D40">
    <cfRule type="expression" dxfId="1" priority="30" stopIfTrue="1">
      <formula>"len($A:$A)=3"</formula>
    </cfRule>
  </conditionalFormatting>
  <conditionalFormatting sqref="C5:E5 C6:C30 E6:E30 D6:D40">
    <cfRule type="expression" dxfId="1" priority="16" stopIfTrue="1">
      <formula>"len($A:$A)=3"</formula>
    </cfRule>
  </conditionalFormatting>
  <conditionalFormatting sqref="C5:E5 C6:C8 E6:E8 D6:D40">
    <cfRule type="expression" dxfId="1" priority="19" stopIfTrue="1">
      <formula>"len($A:$A)=3"</formula>
    </cfRule>
  </conditionalFormatting>
  <conditionalFormatting sqref="B8:C10 E8:E10">
    <cfRule type="expression" dxfId="1" priority="28" stopIfTrue="1">
      <formula>"len($A:$A)=3"</formula>
    </cfRule>
  </conditionalFormatting>
  <conditionalFormatting sqref="C8:C10 E8:E10">
    <cfRule type="expression" dxfId="1" priority="17" stopIfTrue="1">
      <formula>"len($A:$A)=3"</formula>
    </cfRule>
  </conditionalFormatting>
  <conditionalFormatting sqref="B32:C32 E32">
    <cfRule type="expression" dxfId="1" priority="26" stopIfTrue="1">
      <formula>"len($A:$A)=3"</formula>
    </cfRule>
  </conditionalFormatting>
  <conditionalFormatting sqref="B32:C36 E32:E36">
    <cfRule type="expression" dxfId="1" priority="31" stopIfTrue="1">
      <formula>"len($A:$A)=3"</formula>
    </cfRule>
  </conditionalFormatting>
  <conditionalFormatting sqref="C32 E32">
    <cfRule type="expression" dxfId="1" priority="15" stopIfTrue="1">
      <formula>"len($A:$A)=3"</formula>
    </cfRule>
  </conditionalFormatting>
  <conditionalFormatting sqref="C32 C34:C36 E34:E36 E32">
    <cfRule type="expression" dxfId="1" priority="20" stopIfTrue="1">
      <formula>"len($A:$A)=3"</formula>
    </cfRule>
  </conditionalFormatting>
  <conditionalFormatting sqref="A39:A40 A33:A36">
    <cfRule type="expression" dxfId="1" priority="9" stopIfTrue="1">
      <formula>"len($A:$A)=3"</formula>
    </cfRule>
  </conditionalFormatting>
  <conditionalFormatting sqref="B33:C36 E33:E36">
    <cfRule type="expression" dxfId="1" priority="25" stopIfTrue="1">
      <formula>"len($A:$A)=3"</formula>
    </cfRule>
  </conditionalFormatting>
  <conditionalFormatting sqref="B34:C36 E34:E36">
    <cfRule type="expression" dxfId="1" priority="24" stopIfTrue="1">
      <formula>"len($A:$A)=3"</formula>
    </cfRule>
  </conditionalFormatting>
  <conditionalFormatting sqref="C34:C36 E34:E36">
    <cfRule type="expression" dxfId="1" priority="13" stopIfTrue="1">
      <formula>"len($A:$A)=3"</formula>
    </cfRule>
  </conditionalFormatting>
  <conditionalFormatting sqref="A40 A36:C36 E36">
    <cfRule type="expression" dxfId="1" priority="53" stopIfTrue="1">
      <formula>"len($A:$A)=3"</formula>
    </cfRule>
  </conditionalFormatting>
  <conditionalFormatting sqref="B36:C38 E36:E38">
    <cfRule type="expression" dxfId="1" priority="22" stopIfTrue="1">
      <formula>"len($A:$A)=3"</formula>
    </cfRule>
  </conditionalFormatting>
  <conditionalFormatting sqref="C36:C38 E36:E38">
    <cfRule type="expression" dxfId="1" priority="11" stopIfTrue="1">
      <formula>"len($A:$A)=3"</formula>
    </cfRule>
  </conditionalFormatting>
  <conditionalFormatting sqref="B38:C40 E38:E40">
    <cfRule type="expression" dxfId="1" priority="32" stopIfTrue="1">
      <formula>"len($A:$A)=3"</formula>
    </cfRule>
  </conditionalFormatting>
  <conditionalFormatting sqref="C38:C40 E38:E40">
    <cfRule type="expression" dxfId="1" priority="21" stopIfTrue="1">
      <formula>"len($A:$A)=3"</formula>
    </cfRule>
  </conditionalFormatting>
  <conditionalFormatting sqref="B39:C40 E39:E40">
    <cfRule type="expression" dxfId="1" priority="29" stopIfTrue="1">
      <formula>"len($A:$A)=3"</formula>
    </cfRule>
  </conditionalFormatting>
  <conditionalFormatting sqref="C39:C40 E39:E40">
    <cfRule type="expression" dxfId="1" priority="18"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38"/>
  <sheetViews>
    <sheetView showZeros="0" zoomScale="90" zoomScaleNormal="90" workbookViewId="0">
      <pane ySplit="3" topLeftCell="A4" activePane="bottomLeft" state="frozen"/>
      <selection/>
      <selection pane="bottomLeft" activeCell="C10" sqref="C10"/>
    </sheetView>
  </sheetViews>
  <sheetFormatPr defaultColWidth="9" defaultRowHeight="15" outlineLevelCol="5"/>
  <cols>
    <col min="1" max="1" width="50.7545454545455" style="165" customWidth="1"/>
    <col min="2" max="4" width="21.6272727272727" style="165" customWidth="1"/>
    <col min="5" max="5" width="9.75454545454545" style="165" customWidth="1"/>
    <col min="6" max="6" width="9.5" style="182" customWidth="1"/>
    <col min="7" max="16384" width="9" style="182"/>
  </cols>
  <sheetData>
    <row r="1" ht="45" customHeight="1" spans="1:4">
      <c r="A1" s="282" t="s">
        <v>89</v>
      </c>
      <c r="B1" s="282"/>
      <c r="C1" s="282"/>
      <c r="D1" s="282"/>
    </row>
    <row r="2" ht="18.95" customHeight="1" spans="1:4">
      <c r="A2" s="305"/>
      <c r="B2" s="306"/>
      <c r="D2" s="358" t="s">
        <v>49</v>
      </c>
    </row>
    <row r="3" s="372" customFormat="1" ht="45" customHeight="1" spans="1:5">
      <c r="A3" s="371" t="s">
        <v>50</v>
      </c>
      <c r="B3" s="84" t="s">
        <v>51</v>
      </c>
      <c r="C3" s="84" t="s">
        <v>52</v>
      </c>
      <c r="D3" s="371" t="s">
        <v>53</v>
      </c>
      <c r="E3" s="381"/>
    </row>
    <row r="4" ht="36" customHeight="1" spans="1:5">
      <c r="A4" s="382" t="s">
        <v>90</v>
      </c>
      <c r="B4" s="363">
        <v>82908</v>
      </c>
      <c r="C4" s="363">
        <v>77340</v>
      </c>
      <c r="D4" s="383">
        <f>(C4-B4)/B4</f>
        <v>-0.067158778404979</v>
      </c>
      <c r="E4" s="384"/>
    </row>
    <row r="5" ht="36" customHeight="1" spans="1:5">
      <c r="A5" s="385" t="s">
        <v>91</v>
      </c>
      <c r="B5" s="363"/>
      <c r="C5" s="363"/>
      <c r="D5" s="383"/>
      <c r="E5" s="384"/>
    </row>
    <row r="6" ht="36" customHeight="1" spans="1:5">
      <c r="A6" s="385" t="s">
        <v>92</v>
      </c>
      <c r="B6" s="363">
        <v>340</v>
      </c>
      <c r="C6" s="363">
        <v>211</v>
      </c>
      <c r="D6" s="383">
        <f t="shared" ref="D6:D30" si="0">(C6-B6)/B6</f>
        <v>-0.379411764705882</v>
      </c>
      <c r="E6" s="384"/>
    </row>
    <row r="7" ht="36" customHeight="1" spans="1:5">
      <c r="A7" s="385" t="s">
        <v>93</v>
      </c>
      <c r="B7" s="363">
        <v>47262</v>
      </c>
      <c r="C7" s="363">
        <v>42103</v>
      </c>
      <c r="D7" s="383">
        <f t="shared" si="0"/>
        <v>-0.109157462654987</v>
      </c>
      <c r="E7" s="384"/>
    </row>
    <row r="8" ht="36" customHeight="1" spans="1:5">
      <c r="A8" s="385" t="s">
        <v>94</v>
      </c>
      <c r="B8" s="363">
        <v>104181</v>
      </c>
      <c r="C8" s="363">
        <v>99134</v>
      </c>
      <c r="D8" s="383">
        <f t="shared" si="0"/>
        <v>-0.0484445340321172</v>
      </c>
      <c r="E8" s="384"/>
    </row>
    <row r="9" ht="36" customHeight="1" spans="1:5">
      <c r="A9" s="385" t="s">
        <v>95</v>
      </c>
      <c r="B9" s="363">
        <v>8745</v>
      </c>
      <c r="C9" s="363">
        <v>9030</v>
      </c>
      <c r="D9" s="383">
        <f t="shared" si="0"/>
        <v>0.032590051457976</v>
      </c>
      <c r="E9" s="384"/>
    </row>
    <row r="10" ht="36" customHeight="1" spans="1:5">
      <c r="A10" s="385" t="s">
        <v>96</v>
      </c>
      <c r="B10" s="363">
        <v>6483</v>
      </c>
      <c r="C10" s="363">
        <v>6817</v>
      </c>
      <c r="D10" s="383">
        <f t="shared" si="0"/>
        <v>0.0515193583217646</v>
      </c>
      <c r="E10" s="384"/>
    </row>
    <row r="11" ht="36" customHeight="1" spans="1:5">
      <c r="A11" s="385" t="s">
        <v>97</v>
      </c>
      <c r="B11" s="363">
        <v>86616</v>
      </c>
      <c r="C11" s="363">
        <v>70731</v>
      </c>
      <c r="D11" s="383">
        <f t="shared" si="0"/>
        <v>-0.183395677472984</v>
      </c>
      <c r="E11" s="384"/>
    </row>
    <row r="12" ht="36" customHeight="1" spans="1:5">
      <c r="A12" s="385" t="s">
        <v>98</v>
      </c>
      <c r="B12" s="363">
        <v>35818</v>
      </c>
      <c r="C12" s="363">
        <v>39906</v>
      </c>
      <c r="D12" s="383">
        <f t="shared" si="0"/>
        <v>0.114132559048523</v>
      </c>
      <c r="E12" s="384"/>
    </row>
    <row r="13" ht="36" customHeight="1" spans="1:5">
      <c r="A13" s="385" t="s">
        <v>99</v>
      </c>
      <c r="B13" s="363">
        <v>19408</v>
      </c>
      <c r="C13" s="363">
        <v>5056</v>
      </c>
      <c r="D13" s="383">
        <f t="shared" si="0"/>
        <v>-0.739488870568838</v>
      </c>
      <c r="E13" s="384"/>
    </row>
    <row r="14" ht="36" customHeight="1" spans="1:5">
      <c r="A14" s="385" t="s">
        <v>100</v>
      </c>
      <c r="B14" s="363">
        <v>72847</v>
      </c>
      <c r="C14" s="363">
        <v>39247</v>
      </c>
      <c r="D14" s="383">
        <f t="shared" si="0"/>
        <v>-0.461240682526391</v>
      </c>
      <c r="E14" s="384"/>
    </row>
    <row r="15" ht="36" customHeight="1" spans="1:5">
      <c r="A15" s="385" t="s">
        <v>101</v>
      </c>
      <c r="B15" s="363">
        <v>19399</v>
      </c>
      <c r="C15" s="363">
        <v>20031</v>
      </c>
      <c r="D15" s="383">
        <f t="shared" si="0"/>
        <v>0.03257899891747</v>
      </c>
      <c r="E15" s="384"/>
    </row>
    <row r="16" ht="36" customHeight="1" spans="1:5">
      <c r="A16" s="385" t="s">
        <v>102</v>
      </c>
      <c r="B16" s="363">
        <v>6897</v>
      </c>
      <c r="C16" s="363">
        <v>13461</v>
      </c>
      <c r="D16" s="383">
        <f t="shared" si="0"/>
        <v>0.951718138321009</v>
      </c>
      <c r="E16" s="384"/>
    </row>
    <row r="17" ht="36" customHeight="1" spans="1:5">
      <c r="A17" s="385" t="s">
        <v>103</v>
      </c>
      <c r="B17" s="363">
        <v>1288</v>
      </c>
      <c r="C17" s="363">
        <v>93</v>
      </c>
      <c r="D17" s="383">
        <f t="shared" si="0"/>
        <v>-0.927795031055901</v>
      </c>
      <c r="E17" s="384"/>
    </row>
    <row r="18" ht="36" customHeight="1" spans="1:5">
      <c r="A18" s="385" t="s">
        <v>104</v>
      </c>
      <c r="B18" s="363">
        <v>1011</v>
      </c>
      <c r="C18" s="363">
        <v>721</v>
      </c>
      <c r="D18" s="383">
        <f t="shared" si="0"/>
        <v>-0.286844708209693</v>
      </c>
      <c r="E18" s="384"/>
    </row>
    <row r="19" ht="36" customHeight="1" spans="1:5">
      <c r="A19" s="385" t="s">
        <v>105</v>
      </c>
      <c r="B19" s="363"/>
      <c r="C19" s="363"/>
      <c r="D19" s="383"/>
      <c r="E19" s="384"/>
    </row>
    <row r="20" ht="36" customHeight="1" spans="1:5">
      <c r="A20" s="385" t="s">
        <v>106</v>
      </c>
      <c r="B20" s="363"/>
      <c r="C20" s="363"/>
      <c r="D20" s="383"/>
      <c r="E20" s="384"/>
    </row>
    <row r="21" ht="36" customHeight="1" spans="1:5">
      <c r="A21" s="385" t="s">
        <v>107</v>
      </c>
      <c r="B21" s="363">
        <v>1616</v>
      </c>
      <c r="C21" s="363">
        <v>2217</v>
      </c>
      <c r="D21" s="383">
        <f t="shared" si="0"/>
        <v>0.371905940594059</v>
      </c>
      <c r="E21" s="384"/>
    </row>
    <row r="22" ht="36" customHeight="1" spans="1:5">
      <c r="A22" s="385" t="s">
        <v>108</v>
      </c>
      <c r="B22" s="363">
        <v>12915</v>
      </c>
      <c r="C22" s="363">
        <v>25113</v>
      </c>
      <c r="D22" s="383">
        <f t="shared" si="0"/>
        <v>0.944483159117305</v>
      </c>
      <c r="E22" s="384"/>
    </row>
    <row r="23" ht="36" customHeight="1" spans="1:5">
      <c r="A23" s="385" t="s">
        <v>109</v>
      </c>
      <c r="B23" s="363">
        <v>1524</v>
      </c>
      <c r="C23" s="363">
        <v>2326</v>
      </c>
      <c r="D23" s="383">
        <f t="shared" si="0"/>
        <v>0.526246719160105</v>
      </c>
      <c r="E23" s="384"/>
    </row>
    <row r="24" ht="36" customHeight="1" spans="1:5">
      <c r="A24" s="385" t="s">
        <v>110</v>
      </c>
      <c r="B24" s="363">
        <v>2655</v>
      </c>
      <c r="C24" s="363">
        <v>1323</v>
      </c>
      <c r="D24" s="383">
        <f t="shared" si="0"/>
        <v>-0.501694915254237</v>
      </c>
      <c r="E24" s="384"/>
    </row>
    <row r="25" ht="36" customHeight="1" spans="1:5">
      <c r="A25" s="385" t="s">
        <v>111</v>
      </c>
      <c r="B25" s="363"/>
      <c r="C25" s="363">
        <v>12851</v>
      </c>
      <c r="D25" s="383"/>
      <c r="E25" s="384"/>
    </row>
    <row r="26" ht="36" customHeight="1" spans="1:5">
      <c r="A26" s="385" t="s">
        <v>112</v>
      </c>
      <c r="B26" s="363">
        <v>468</v>
      </c>
      <c r="C26" s="363">
        <v>500</v>
      </c>
      <c r="D26" s="383">
        <f t="shared" si="0"/>
        <v>0.0683760683760684</v>
      </c>
      <c r="E26" s="384"/>
    </row>
    <row r="27" ht="36" customHeight="1" spans="1:5">
      <c r="A27" s="385" t="s">
        <v>113</v>
      </c>
      <c r="B27" s="363"/>
      <c r="C27" s="363"/>
      <c r="D27" s="383"/>
      <c r="E27" s="384"/>
    </row>
    <row r="28" ht="36" customHeight="1" spans="1:5">
      <c r="A28" s="385" t="s">
        <v>114</v>
      </c>
      <c r="B28" s="363"/>
      <c r="C28" s="363">
        <v>46991</v>
      </c>
      <c r="D28" s="386"/>
      <c r="E28" s="384"/>
    </row>
    <row r="29" ht="36" customHeight="1" spans="1:5">
      <c r="A29" s="385"/>
      <c r="B29" s="363"/>
      <c r="C29" s="363"/>
      <c r="D29" s="383"/>
      <c r="E29" s="384"/>
    </row>
    <row r="30" s="305" customFormat="1" ht="36" customHeight="1" spans="1:5">
      <c r="A30" s="378" t="s">
        <v>115</v>
      </c>
      <c r="B30" s="365">
        <f>SUBTOTAL(9,B4:B28)</f>
        <v>512381</v>
      </c>
      <c r="C30" s="365">
        <f>SUBTOTAL(9,C4:C28)</f>
        <v>515202</v>
      </c>
      <c r="D30" s="383">
        <f t="shared" si="0"/>
        <v>0.00550566863330217</v>
      </c>
      <c r="E30" s="384"/>
    </row>
    <row r="31" ht="36" customHeight="1" spans="1:5">
      <c r="A31" s="291" t="s">
        <v>116</v>
      </c>
      <c r="B31" s="365">
        <f>B32</f>
        <v>84271</v>
      </c>
      <c r="C31" s="365">
        <f>C32</f>
        <v>98174</v>
      </c>
      <c r="D31" s="383"/>
      <c r="E31" s="384"/>
    </row>
    <row r="32" ht="36" customHeight="1" spans="1:5">
      <c r="A32" s="387" t="s">
        <v>117</v>
      </c>
      <c r="B32" s="363">
        <v>84271</v>
      </c>
      <c r="C32" s="363">
        <v>98174</v>
      </c>
      <c r="D32" s="383"/>
      <c r="E32" s="384"/>
    </row>
    <row r="33" ht="36" customHeight="1" spans="1:5">
      <c r="A33" s="387" t="s">
        <v>118</v>
      </c>
      <c r="B33" s="363"/>
      <c r="C33" s="363"/>
      <c r="D33" s="388"/>
      <c r="E33" s="384"/>
    </row>
    <row r="34" ht="36" customHeight="1" spans="1:6">
      <c r="A34" s="389" t="s">
        <v>119</v>
      </c>
      <c r="B34" s="363">
        <v>2015</v>
      </c>
      <c r="C34" s="363">
        <v>0</v>
      </c>
      <c r="D34" s="383"/>
      <c r="E34" s="384"/>
      <c r="F34" s="390"/>
    </row>
    <row r="35" s="380" customFormat="1" ht="36" customHeight="1" spans="1:5">
      <c r="A35" s="389" t="s">
        <v>120</v>
      </c>
      <c r="B35" s="363"/>
      <c r="C35" s="363"/>
      <c r="D35" s="391" t="str">
        <f t="shared" ref="D35" si="1">IF(B35&lt;&gt;0,IF((C35/B35-1)&lt;-30%,"",IF((C35/B35-1)&gt;150%,"",C35/B35-1)),"")</f>
        <v/>
      </c>
      <c r="E35" s="384"/>
    </row>
    <row r="36" s="380" customFormat="1" ht="36" customHeight="1" spans="1:5">
      <c r="A36" s="195" t="s">
        <v>121</v>
      </c>
      <c r="B36" s="365"/>
      <c r="C36" s="365"/>
      <c r="D36" s="383"/>
      <c r="E36" s="384"/>
    </row>
    <row r="37" s="380" customFormat="1" ht="36" customHeight="1" spans="1:5">
      <c r="A37" s="392" t="s">
        <v>122</v>
      </c>
      <c r="B37" s="365">
        <v>19835</v>
      </c>
      <c r="C37" s="365"/>
      <c r="D37" s="383"/>
      <c r="E37" s="384"/>
    </row>
    <row r="38" ht="36" customHeight="1" spans="1:6">
      <c r="A38" s="393" t="s">
        <v>123</v>
      </c>
      <c r="B38" s="365">
        <f>B30+B31+B34+B36+B37</f>
        <v>618502</v>
      </c>
      <c r="C38" s="365">
        <f>C30+C31+C34+C36+C37</f>
        <v>613376</v>
      </c>
      <c r="D38" s="383"/>
      <c r="E38" s="384"/>
      <c r="F38" s="394"/>
    </row>
  </sheetData>
  <autoFilter ref="A3:F38">
    <extLst/>
  </autoFilter>
  <mergeCells count="1">
    <mergeCell ref="A1:D1"/>
  </mergeCells>
  <conditionalFormatting sqref="A34:A35">
    <cfRule type="expression" dxfId="1" priority="9" stopIfTrue="1">
      <formula>"len($A:$A)=3"</formula>
    </cfRule>
  </conditionalFormatting>
  <conditionalFormatting sqref="D2:G2 C39:D44 C33:D33 E38:G44 E31:G33 C32">
    <cfRule type="cellIs" dxfId="0" priority="27" stopIfTrue="1" operator="lessThanOrEqual">
      <formula>-1</formula>
    </cfRule>
  </conditionalFormatting>
  <conditionalFormatting sqref="E4:G39">
    <cfRule type="cellIs" dxfId="2" priority="11" stopIfTrue="1" operator="lessThan">
      <formula>0</formula>
    </cfRule>
  </conditionalFormatting>
  <conditionalFormatting sqref="E30:G31">
    <cfRule type="cellIs" dxfId="2" priority="21" stopIfTrue="1" operator="lessThan">
      <formula>0</formula>
    </cfRule>
    <cfRule type="cellIs" dxfId="2" priority="22" stopIfTrue="1" operator="lessThan">
      <formula>0</formula>
    </cfRule>
  </conditionalFormatting>
  <conditionalFormatting sqref="C33:G33 C35:G35 C34 E34:G34">
    <cfRule type="cellIs" dxfId="2" priority="29" stopIfTrue="1" operator="lessThan">
      <formula>0</formula>
    </cfRule>
    <cfRule type="cellIs" dxfId="0" priority="30" stopIfTrue="1" operator="greaterThan">
      <formula>5</formula>
    </cfRule>
  </conditionalFormatting>
  <conditionalFormatting sqref="B35:G35 B34:C34 E34:G34">
    <cfRule type="expression" dxfId="1" priority="14" stopIfTrue="1">
      <formula>"len($A:$A)=3"</formula>
    </cfRule>
  </conditionalFormatting>
  <conditionalFormatting sqref="C37 E37:G37">
    <cfRule type="cellIs" dxfId="2" priority="1" stopIfTrue="1" operator="lessThan">
      <formula>0</formula>
    </cfRule>
    <cfRule type="cellIs" dxfId="0" priority="2" stopIfTrue="1" operator="greaterThan">
      <formula>5</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39"/>
  <sheetViews>
    <sheetView workbookViewId="0">
      <selection activeCell="C7" sqref="C7"/>
    </sheetView>
  </sheetViews>
  <sheetFormatPr defaultColWidth="9" defaultRowHeight="15" outlineLevelCol="3"/>
  <cols>
    <col min="1" max="1" width="50.7545454545455" style="165" customWidth="1"/>
    <col min="2" max="4" width="21.6272727272727" style="165" customWidth="1"/>
    <col min="5" max="16384" width="9" style="182"/>
  </cols>
  <sheetData>
    <row r="1" ht="45" customHeight="1" spans="1:4">
      <c r="A1" s="282" t="s">
        <v>11</v>
      </c>
      <c r="B1" s="282"/>
      <c r="C1" s="282"/>
      <c r="D1" s="282"/>
    </row>
    <row r="2" ht="18.95" customHeight="1" spans="1:4">
      <c r="A2" s="305"/>
      <c r="B2" s="306"/>
      <c r="C2" s="306"/>
      <c r="D2" s="373" t="s">
        <v>49</v>
      </c>
    </row>
    <row r="3" s="372" customFormat="1" ht="45" customHeight="1" spans="1:4">
      <c r="A3" s="374" t="s">
        <v>50</v>
      </c>
      <c r="B3" s="262" t="s">
        <v>124</v>
      </c>
      <c r="C3" s="262" t="s">
        <v>52</v>
      </c>
      <c r="D3" s="374" t="s">
        <v>53</v>
      </c>
    </row>
    <row r="4" ht="32.1" customHeight="1" spans="1:4">
      <c r="A4" s="375" t="s">
        <v>54</v>
      </c>
      <c r="B4" s="301">
        <f>SUM(B5:B19)</f>
        <v>354372</v>
      </c>
      <c r="C4" s="301">
        <f>SUM(C5:C19)</f>
        <v>356312</v>
      </c>
      <c r="D4" s="376">
        <f t="shared" ref="D4:D23" si="0">(C4-B4)/B4</f>
        <v>0.00547447315250641</v>
      </c>
    </row>
    <row r="5" ht="32.1" customHeight="1" spans="1:4">
      <c r="A5" s="274" t="s">
        <v>55</v>
      </c>
      <c r="B5" s="300">
        <v>120546</v>
      </c>
      <c r="C5" s="300">
        <v>110759</v>
      </c>
      <c r="D5" s="376">
        <f t="shared" si="0"/>
        <v>-0.0811889237303602</v>
      </c>
    </row>
    <row r="6" ht="32.1" customHeight="1" spans="1:4">
      <c r="A6" s="274" t="s">
        <v>56</v>
      </c>
      <c r="B6" s="300">
        <v>20000</v>
      </c>
      <c r="C6" s="300">
        <v>18000</v>
      </c>
      <c r="D6" s="376">
        <f t="shared" si="0"/>
        <v>-0.1</v>
      </c>
    </row>
    <row r="7" ht="32.1" customHeight="1" spans="1:4">
      <c r="A7" s="274" t="s">
        <v>57</v>
      </c>
      <c r="B7" s="300">
        <v>12500</v>
      </c>
      <c r="C7" s="300">
        <v>7000</v>
      </c>
      <c r="D7" s="376">
        <f t="shared" si="0"/>
        <v>-0.44</v>
      </c>
    </row>
    <row r="8" ht="32.1" customHeight="1" spans="1:4">
      <c r="A8" s="274" t="s">
        <v>58</v>
      </c>
      <c r="B8" s="300">
        <v>166</v>
      </c>
      <c r="C8" s="300">
        <v>200</v>
      </c>
      <c r="D8" s="376">
        <f t="shared" si="0"/>
        <v>0.204819277108434</v>
      </c>
    </row>
    <row r="9" ht="32.1" customHeight="1" spans="1:4">
      <c r="A9" s="274" t="s">
        <v>59</v>
      </c>
      <c r="B9" s="300">
        <v>42000</v>
      </c>
      <c r="C9" s="300">
        <v>41000</v>
      </c>
      <c r="D9" s="376">
        <f t="shared" si="0"/>
        <v>-0.0238095238095238</v>
      </c>
    </row>
    <row r="10" ht="32.1" customHeight="1" spans="1:4">
      <c r="A10" s="274" t="s">
        <v>60</v>
      </c>
      <c r="B10" s="300">
        <v>16000</v>
      </c>
      <c r="C10" s="300">
        <v>18000</v>
      </c>
      <c r="D10" s="376">
        <f t="shared" si="0"/>
        <v>0.125</v>
      </c>
    </row>
    <row r="11" ht="32.1" customHeight="1" spans="1:4">
      <c r="A11" s="274" t="s">
        <v>61</v>
      </c>
      <c r="B11" s="300">
        <v>15000</v>
      </c>
      <c r="C11" s="300">
        <v>16000</v>
      </c>
      <c r="D11" s="376">
        <f t="shared" si="0"/>
        <v>0.0666666666666667</v>
      </c>
    </row>
    <row r="12" ht="32.1" customHeight="1" spans="1:4">
      <c r="A12" s="274" t="s">
        <v>62</v>
      </c>
      <c r="B12" s="300">
        <v>7500</v>
      </c>
      <c r="C12" s="300">
        <v>8000</v>
      </c>
      <c r="D12" s="376">
        <f t="shared" si="0"/>
        <v>0.0666666666666667</v>
      </c>
    </row>
    <row r="13" ht="32.1" customHeight="1" spans="1:4">
      <c r="A13" s="274" t="s">
        <v>63</v>
      </c>
      <c r="B13" s="300">
        <v>66000</v>
      </c>
      <c r="C13" s="300">
        <v>75000</v>
      </c>
      <c r="D13" s="376">
        <f t="shared" si="0"/>
        <v>0.136363636363636</v>
      </c>
    </row>
    <row r="14" ht="32.1" customHeight="1" spans="1:4">
      <c r="A14" s="274" t="s">
        <v>64</v>
      </c>
      <c r="B14" s="300">
        <v>4000</v>
      </c>
      <c r="C14" s="300">
        <v>5000</v>
      </c>
      <c r="D14" s="376">
        <f t="shared" si="0"/>
        <v>0.25</v>
      </c>
    </row>
    <row r="15" ht="32.1" customHeight="1" spans="1:4">
      <c r="A15" s="274" t="s">
        <v>65</v>
      </c>
      <c r="B15" s="300">
        <v>284</v>
      </c>
      <c r="C15" s="300">
        <v>300</v>
      </c>
      <c r="D15" s="376">
        <f t="shared" si="0"/>
        <v>0.0563380281690141</v>
      </c>
    </row>
    <row r="16" ht="32.1" customHeight="1" spans="1:4">
      <c r="A16" s="274" t="s">
        <v>66</v>
      </c>
      <c r="B16" s="300">
        <v>48000</v>
      </c>
      <c r="C16" s="300">
        <v>55000</v>
      </c>
      <c r="D16" s="376">
        <f t="shared" si="0"/>
        <v>0.145833333333333</v>
      </c>
    </row>
    <row r="17" ht="32.1" customHeight="1" spans="1:4">
      <c r="A17" s="274" t="s">
        <v>67</v>
      </c>
      <c r="B17" s="300">
        <v>2050</v>
      </c>
      <c r="C17" s="300">
        <v>2000</v>
      </c>
      <c r="D17" s="376">
        <f t="shared" si="0"/>
        <v>-0.024390243902439</v>
      </c>
    </row>
    <row r="18" ht="32.1" customHeight="1" spans="1:4">
      <c r="A18" s="274" t="s">
        <v>68</v>
      </c>
      <c r="B18" s="300">
        <v>83</v>
      </c>
      <c r="C18" s="300">
        <v>50</v>
      </c>
      <c r="D18" s="376">
        <f t="shared" si="0"/>
        <v>-0.397590361445783</v>
      </c>
    </row>
    <row r="19" s="305" customFormat="1" ht="32.1" customHeight="1" spans="1:4">
      <c r="A19" s="274" t="s">
        <v>69</v>
      </c>
      <c r="B19" s="300">
        <v>243</v>
      </c>
      <c r="C19" s="300">
        <v>3</v>
      </c>
      <c r="D19" s="376">
        <f t="shared" si="0"/>
        <v>-0.987654320987654</v>
      </c>
    </row>
    <row r="20" ht="32.1" customHeight="1" spans="1:4">
      <c r="A20" s="375" t="s">
        <v>70</v>
      </c>
      <c r="B20" s="301">
        <f>SUM(B21:B28)</f>
        <v>80294</v>
      </c>
      <c r="C20" s="301">
        <f>SUM(C21:C28)</f>
        <v>97100</v>
      </c>
      <c r="D20" s="376">
        <f t="shared" si="0"/>
        <v>0.209305801180661</v>
      </c>
    </row>
    <row r="21" ht="32.1" customHeight="1" spans="1:4">
      <c r="A21" s="274" t="s">
        <v>71</v>
      </c>
      <c r="B21" s="300">
        <v>62061</v>
      </c>
      <c r="C21" s="300">
        <v>80000</v>
      </c>
      <c r="D21" s="376">
        <f t="shared" si="0"/>
        <v>0.289054317526305</v>
      </c>
    </row>
    <row r="22" ht="32.1" customHeight="1" spans="1:4">
      <c r="A22" s="377" t="s">
        <v>72</v>
      </c>
      <c r="B22" s="300">
        <v>2100</v>
      </c>
      <c r="C22" s="300">
        <v>2200</v>
      </c>
      <c r="D22" s="376">
        <f t="shared" si="0"/>
        <v>0.0476190476190476</v>
      </c>
    </row>
    <row r="23" ht="32.1" customHeight="1" spans="1:4">
      <c r="A23" s="274" t="s">
        <v>73</v>
      </c>
      <c r="B23" s="300">
        <v>3400</v>
      </c>
      <c r="C23" s="300">
        <v>3500</v>
      </c>
      <c r="D23" s="376">
        <f t="shared" si="0"/>
        <v>0.0294117647058824</v>
      </c>
    </row>
    <row r="24" ht="32.1" customHeight="1" spans="1:4">
      <c r="A24" s="274" t="s">
        <v>74</v>
      </c>
      <c r="B24" s="300"/>
      <c r="C24" s="300"/>
      <c r="D24" s="376"/>
    </row>
    <row r="25" ht="32.1" customHeight="1" spans="1:4">
      <c r="A25" s="274" t="s">
        <v>75</v>
      </c>
      <c r="B25" s="300">
        <v>8300</v>
      </c>
      <c r="C25" s="300">
        <v>8500</v>
      </c>
      <c r="D25" s="376">
        <f t="shared" ref="D25:D28" si="1">(C25-B25)/B25</f>
        <v>0.0240963855421687</v>
      </c>
    </row>
    <row r="26" ht="32.1" customHeight="1" spans="1:4">
      <c r="A26" s="274" t="s">
        <v>76</v>
      </c>
      <c r="B26" s="300">
        <v>33</v>
      </c>
      <c r="C26" s="300"/>
      <c r="D26" s="376">
        <f t="shared" si="1"/>
        <v>-1</v>
      </c>
    </row>
    <row r="27" ht="32.1" customHeight="1" spans="1:4">
      <c r="A27" s="274" t="s">
        <v>77</v>
      </c>
      <c r="B27" s="300">
        <v>2500</v>
      </c>
      <c r="C27" s="300">
        <v>1400</v>
      </c>
      <c r="D27" s="376">
        <f t="shared" si="1"/>
        <v>-0.44</v>
      </c>
    </row>
    <row r="28" ht="32.1" customHeight="1" spans="1:4">
      <c r="A28" s="274" t="s">
        <v>78</v>
      </c>
      <c r="B28" s="300">
        <v>1900</v>
      </c>
      <c r="C28" s="300">
        <v>1500</v>
      </c>
      <c r="D28" s="376">
        <f t="shared" si="1"/>
        <v>-0.210526315789474</v>
      </c>
    </row>
    <row r="29" ht="21.95" customHeight="1" spans="1:4">
      <c r="A29" s="274"/>
      <c r="B29" s="300"/>
      <c r="C29" s="300"/>
      <c r="D29" s="376"/>
    </row>
    <row r="30" ht="17.5" spans="1:4">
      <c r="A30" s="378" t="s">
        <v>79</v>
      </c>
      <c r="B30" s="301">
        <f>B4+B20</f>
        <v>434666</v>
      </c>
      <c r="C30" s="301">
        <f>C4+C20</f>
        <v>453412</v>
      </c>
      <c r="D30" s="376">
        <f>(C30-B30)/B30</f>
        <v>0.043127366759765</v>
      </c>
    </row>
    <row r="31" ht="17.5" spans="1:4">
      <c r="A31" s="273" t="s">
        <v>80</v>
      </c>
      <c r="B31" s="301"/>
      <c r="C31" s="301"/>
      <c r="D31" s="376"/>
    </row>
    <row r="32" ht="17.5" spans="1:4">
      <c r="A32" s="375" t="s">
        <v>81</v>
      </c>
      <c r="B32" s="301">
        <f>SUM(B33:B34)</f>
        <v>0</v>
      </c>
      <c r="C32" s="301">
        <f>SUM(C33:C34)</f>
        <v>0</v>
      </c>
      <c r="D32" s="376"/>
    </row>
    <row r="33" ht="17.5" spans="1:4">
      <c r="A33" s="274" t="s">
        <v>82</v>
      </c>
      <c r="B33" s="300"/>
      <c r="C33" s="300"/>
      <c r="D33" s="376"/>
    </row>
    <row r="34" ht="17.5" spans="1:4">
      <c r="A34" s="274" t="s">
        <v>83</v>
      </c>
      <c r="B34" s="300"/>
      <c r="C34" s="300"/>
      <c r="D34" s="376"/>
    </row>
    <row r="35" ht="17.5" spans="1:4">
      <c r="A35" s="274" t="s">
        <v>84</v>
      </c>
      <c r="B35" s="300"/>
      <c r="C35" s="300"/>
      <c r="D35" s="376"/>
    </row>
    <row r="36" ht="17.5" spans="1:4">
      <c r="A36" s="274" t="s">
        <v>85</v>
      </c>
      <c r="B36" s="300"/>
      <c r="C36" s="300"/>
      <c r="D36" s="376"/>
    </row>
    <row r="37" ht="17.5" spans="1:4">
      <c r="A37" s="275" t="s">
        <v>86</v>
      </c>
      <c r="B37" s="300"/>
      <c r="C37" s="300"/>
      <c r="D37" s="376"/>
    </row>
    <row r="38" ht="17.5" spans="1:4">
      <c r="A38" s="275" t="s">
        <v>87</v>
      </c>
      <c r="B38" s="300"/>
      <c r="C38" s="300"/>
      <c r="D38" s="376"/>
    </row>
    <row r="39" ht="17.5" spans="1:4">
      <c r="A39" s="379" t="s">
        <v>88</v>
      </c>
      <c r="B39" s="301">
        <f>B30+B32+B35+B36+B37+B38</f>
        <v>434666</v>
      </c>
      <c r="C39" s="301">
        <f>C30+C32+C35+C36+C37+C38</f>
        <v>453412</v>
      </c>
      <c r="D39" s="376"/>
    </row>
  </sheetData>
  <mergeCells count="1">
    <mergeCell ref="A1:D1"/>
  </mergeCells>
  <conditionalFormatting sqref="D2:G2">
    <cfRule type="cellIs" dxfId="0" priority="41" stopIfTrue="1" operator="lessThanOrEqual">
      <formula>-1</formula>
    </cfRule>
  </conditionalFormatting>
  <conditionalFormatting sqref="E20:G20">
    <cfRule type="expression" dxfId="1" priority="45" stopIfTrue="1">
      <formula>"len($A:$A)=3"</formula>
    </cfRule>
  </conditionalFormatting>
  <conditionalFormatting sqref="E24:G24">
    <cfRule type="expression" dxfId="1" priority="36" stopIfTrue="1">
      <formula>"len($A:$A)=3"</formula>
    </cfRule>
  </conditionalFormatting>
  <conditionalFormatting sqref="A31">
    <cfRule type="expression" dxfId="1" priority="26" stopIfTrue="1">
      <formula>"len($A:$A)=3"</formula>
    </cfRule>
  </conditionalFormatting>
  <conditionalFormatting sqref="B31:C31">
    <cfRule type="expression" dxfId="1" priority="19" stopIfTrue="1">
      <formula>"len($A:$A)=3"</formula>
    </cfRule>
  </conditionalFormatting>
  <conditionalFormatting sqref="C31">
    <cfRule type="expression" dxfId="1" priority="9" stopIfTrue="1">
      <formula>"len($A:$A)=3"</formula>
    </cfRule>
  </conditionalFormatting>
  <conditionalFormatting sqref="A4:A29">
    <cfRule type="expression" dxfId="1" priority="27" stopIfTrue="1">
      <formula>"len($A:$A)=3"</formula>
    </cfRule>
  </conditionalFormatting>
  <conditionalFormatting sqref="A7:A9">
    <cfRule type="expression" dxfId="1" priority="28" stopIfTrue="1">
      <formula>"len($A:$A)=3"</formula>
    </cfRule>
  </conditionalFormatting>
  <conditionalFormatting sqref="A32:A35">
    <cfRule type="expression" dxfId="1" priority="6" stopIfTrue="1">
      <formula>"len($A:$A)=3"</formula>
    </cfRule>
  </conditionalFormatting>
  <conditionalFormatting sqref="A33:A35">
    <cfRule type="expression" dxfId="1" priority="4" stopIfTrue="1">
      <formula>"len($A:$A)=3"</formula>
    </cfRule>
  </conditionalFormatting>
  <conditionalFormatting sqref="A35:A37">
    <cfRule type="expression" dxfId="1" priority="3" stopIfTrue="1">
      <formula>"len($A:$A)=3"</formula>
    </cfRule>
  </conditionalFormatting>
  <conditionalFormatting sqref="A37:A39">
    <cfRule type="expression" dxfId="1" priority="2" stopIfTrue="1">
      <formula>"len($A:$A)=3"</formula>
    </cfRule>
    <cfRule type="expression" dxfId="1" priority="1" stopIfTrue="1">
      <formula>"len($A:$A)=3"</formula>
    </cfRule>
  </conditionalFormatting>
  <conditionalFormatting sqref="C7:C9">
    <cfRule type="expression" dxfId="1" priority="11" stopIfTrue="1">
      <formula>"len($A:$A)=3"</formula>
    </cfRule>
  </conditionalFormatting>
  <conditionalFormatting sqref="C33:C35">
    <cfRule type="expression" dxfId="1" priority="8" stopIfTrue="1">
      <formula>"len($A:$A)=3"</formula>
    </cfRule>
  </conditionalFormatting>
  <conditionalFormatting sqref="C35:C37">
    <cfRule type="expression" dxfId="1" priority="7" stopIfTrue="1">
      <formula>"len($A:$A)=3"</formula>
    </cfRule>
  </conditionalFormatting>
  <conditionalFormatting sqref="C37:C39">
    <cfRule type="expression" dxfId="1" priority="15" stopIfTrue="1">
      <formula>"len($A:$A)=3"</formula>
    </cfRule>
  </conditionalFormatting>
  <conditionalFormatting sqref="C38:C39">
    <cfRule type="expression" dxfId="1" priority="12" stopIfTrue="1">
      <formula>"len($A:$A)=3"</formula>
    </cfRule>
  </conditionalFormatting>
  <conditionalFormatting sqref="A4:A7 A31 A39">
    <cfRule type="expression" dxfId="1" priority="30" stopIfTrue="1">
      <formula>"len($A:$A)=3"</formula>
    </cfRule>
  </conditionalFormatting>
  <conditionalFormatting sqref="B4:D4 B5:C7 D5:D39">
    <cfRule type="expression" dxfId="1" priority="23" stopIfTrue="1">
      <formula>"len($A:$A)=3"</formula>
    </cfRule>
  </conditionalFormatting>
  <conditionalFormatting sqref="B4:D4 B5:C29 D5:D39">
    <cfRule type="expression" dxfId="1" priority="20" stopIfTrue="1">
      <formula>"len($A:$A)=3"</formula>
    </cfRule>
  </conditionalFormatting>
  <conditionalFormatting sqref="C4:D4 C5:C7 D5:D39">
    <cfRule type="expression" dxfId="1" priority="13" stopIfTrue="1">
      <formula>"len($A:$A)=3"</formula>
    </cfRule>
  </conditionalFormatting>
  <conditionalFormatting sqref="C4:D4 C5:C29 D5:D39">
    <cfRule type="expression" dxfId="1" priority="10" stopIfTrue="1">
      <formula>"len($A:$A)=3"</formula>
    </cfRule>
  </conditionalFormatting>
  <conditionalFormatting sqref="E4:G7">
    <cfRule type="expression" dxfId="1" priority="40" stopIfTrue="1">
      <formula>"len($A:$A)=3"</formula>
    </cfRule>
  </conditionalFormatting>
  <conditionalFormatting sqref="E4:G18">
    <cfRule type="expression" dxfId="1" priority="38" stopIfTrue="1">
      <formula>"len($A:$A)=3"</formula>
    </cfRule>
  </conditionalFormatting>
  <conditionalFormatting sqref="B7:C9">
    <cfRule type="expression" dxfId="1" priority="21" stopIfTrue="1">
      <formula>"len($A:$A)=3"</formula>
    </cfRule>
  </conditionalFormatting>
  <conditionalFormatting sqref="E7:G8">
    <cfRule type="expression" dxfId="1" priority="39" stopIfTrue="1">
      <formula>"len($A:$A)=3"</formula>
    </cfRule>
  </conditionalFormatting>
  <conditionalFormatting sqref="E18:G18 A40:G46 E27:G39">
    <cfRule type="expression" dxfId="1" priority="46" stopIfTrue="1">
      <formula>"len($A:$A)=3"</formula>
    </cfRule>
  </conditionalFormatting>
  <conditionalFormatting sqref="E18:G18 E27:G27 E20:G24">
    <cfRule type="expression" dxfId="1" priority="47" stopIfTrue="1">
      <formula>"len($A:$A)=3"</formula>
    </cfRule>
  </conditionalFormatting>
  <conditionalFormatting sqref="E21:G24">
    <cfRule type="expression" dxfId="1" priority="44" stopIfTrue="1">
      <formula>"len($A:$A)=3"</formula>
    </cfRule>
  </conditionalFormatting>
  <conditionalFormatting sqref="E22:G24">
    <cfRule type="expression" dxfId="1" priority="43" stopIfTrue="1">
      <formula>"len($A:$A)=3"</formula>
    </cfRule>
  </conditionalFormatting>
  <conditionalFormatting sqref="E25:G27">
    <cfRule type="expression" dxfId="1" priority="42" stopIfTrue="1">
      <formula>"len($A:$A)=3"</formula>
    </cfRule>
  </conditionalFormatting>
  <conditionalFormatting sqref="B31:C35">
    <cfRule type="expression" dxfId="1" priority="24" stopIfTrue="1">
      <formula>"len($A:$A)=3"</formula>
    </cfRule>
  </conditionalFormatting>
  <conditionalFormatting sqref="C31 C33:C35">
    <cfRule type="expression" dxfId="1" priority="14" stopIfTrue="1">
      <formula>"len($A:$A)=3"</formula>
    </cfRule>
  </conditionalFormatting>
  <conditionalFormatting sqref="A38:A39 A32:A35">
    <cfRule type="expression" dxfId="1" priority="5" stopIfTrue="1">
      <formula>"len($A:$A)=3"</formula>
    </cfRule>
  </conditionalFormatting>
  <conditionalFormatting sqref="B32:C35">
    <cfRule type="expression" dxfId="1" priority="18" stopIfTrue="1">
      <formula>"len($A:$A)=3"</formula>
    </cfRule>
  </conditionalFormatting>
  <conditionalFormatting sqref="B33:C35">
    <cfRule type="expression" dxfId="1" priority="17" stopIfTrue="1">
      <formula>"len($A:$A)=3"</formula>
    </cfRule>
  </conditionalFormatting>
  <conditionalFormatting sqref="A39 A35:C35">
    <cfRule type="expression" dxfId="1" priority="29" stopIfTrue="1">
      <formula>"len($A:$A)=3"</formula>
    </cfRule>
  </conditionalFormatting>
  <conditionalFormatting sqref="B35:C37">
    <cfRule type="expression" dxfId="1" priority="16" stopIfTrue="1">
      <formula>"len($A:$A)=3"</formula>
    </cfRule>
  </conditionalFormatting>
  <conditionalFormatting sqref="B37:C39">
    <cfRule type="expression" dxfId="1" priority="25" stopIfTrue="1">
      <formula>"len($A:$A)=3"</formula>
    </cfRule>
  </conditionalFormatting>
  <conditionalFormatting sqref="B38:C39">
    <cfRule type="expression" dxfId="1" priority="22" stopIfTrue="1">
      <formula>"len($A:$A)=3"</formula>
    </cfRule>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D1195"/>
  <sheetViews>
    <sheetView showZeros="0" workbookViewId="0">
      <selection activeCell="D12" sqref="D12"/>
    </sheetView>
  </sheetViews>
  <sheetFormatPr defaultColWidth="9" defaultRowHeight="15" outlineLevelCol="3"/>
  <cols>
    <col min="1" max="1" width="44.5" style="165" customWidth="1"/>
    <col min="2" max="3" width="21.6272727272727" style="165" customWidth="1"/>
    <col min="4" max="4" width="34.6272727272727" style="356" customWidth="1"/>
    <col min="5" max="16384" width="9" style="165"/>
  </cols>
  <sheetData>
    <row r="1" s="198" customFormat="1" ht="45" customHeight="1" spans="1:4">
      <c r="A1" s="282" t="s">
        <v>125</v>
      </c>
      <c r="B1" s="282"/>
      <c r="C1" s="282"/>
      <c r="D1" s="282"/>
    </row>
    <row r="2" s="198" customFormat="1" ht="20.1" customHeight="1" spans="1:4">
      <c r="A2" s="357"/>
      <c r="B2" s="306"/>
      <c r="C2" s="358"/>
      <c r="D2" s="358" t="s">
        <v>49</v>
      </c>
    </row>
    <row r="3" s="354" customFormat="1" ht="39" customHeight="1" spans="1:4">
      <c r="A3" s="286" t="s">
        <v>50</v>
      </c>
      <c r="B3" s="84" t="s">
        <v>124</v>
      </c>
      <c r="C3" s="84" t="s">
        <v>52</v>
      </c>
      <c r="D3" s="84" t="s">
        <v>126</v>
      </c>
    </row>
    <row r="4" ht="24.95" customHeight="1" spans="1:4">
      <c r="A4" s="359" t="s">
        <v>90</v>
      </c>
      <c r="B4" s="360">
        <f>B5+B17+B26+B37+B48+B59+B70+B82+B91+B104+B114+B123+B134+B147+B154+B162+B168+B175+B182+B189+B196+B203+B211+B217+B223+B230+B245</f>
        <v>95398</v>
      </c>
      <c r="C4" s="360">
        <f>C5+C17+C26+C37+C48+C59+C70+C82+C91+C104+C114+C123+C134+C147+C154+C162+C168+C175+C182+C189+C196+C203+C211+C217+C223+C230+C245</f>
        <v>74816</v>
      </c>
      <c r="D4" s="361">
        <f>(C4-B4)/B4</f>
        <v>-0.215748757835594</v>
      </c>
    </row>
    <row r="5" ht="24.95" customHeight="1" spans="1:4">
      <c r="A5" s="359" t="s">
        <v>127</v>
      </c>
      <c r="B5" s="360">
        <f>SUM(B6:B16)</f>
        <v>878</v>
      </c>
      <c r="C5" s="360">
        <f>SUM(C6:C16)</f>
        <v>1026</v>
      </c>
      <c r="D5" s="361">
        <f t="shared" ref="D5:D23" si="0">(C5-B5)/B5</f>
        <v>0.168564920273349</v>
      </c>
    </row>
    <row r="6" ht="24.95" customHeight="1" spans="1:4">
      <c r="A6" s="362" t="s">
        <v>128</v>
      </c>
      <c r="B6" s="363">
        <v>470</v>
      </c>
      <c r="C6" s="363">
        <v>672</v>
      </c>
      <c r="D6" s="361">
        <f t="shared" si="0"/>
        <v>0.429787234042553</v>
      </c>
    </row>
    <row r="7" ht="24.95" customHeight="1" spans="1:4">
      <c r="A7" s="362" t="s">
        <v>129</v>
      </c>
      <c r="B7" s="363">
        <v>272</v>
      </c>
      <c r="C7" s="363">
        <v>216</v>
      </c>
      <c r="D7" s="361">
        <f t="shared" si="0"/>
        <v>-0.205882352941176</v>
      </c>
    </row>
    <row r="8" ht="24.95" customHeight="1" spans="1:4">
      <c r="A8" s="362" t="s">
        <v>130</v>
      </c>
      <c r="B8" s="363"/>
      <c r="C8" s="363">
        <v>2</v>
      </c>
      <c r="D8" s="361"/>
    </row>
    <row r="9" ht="24.95" customHeight="1" spans="1:4">
      <c r="A9" s="362" t="s">
        <v>131</v>
      </c>
      <c r="B9" s="363"/>
      <c r="C9" s="363"/>
      <c r="D9" s="361"/>
    </row>
    <row r="10" ht="24.95" customHeight="1" spans="1:4">
      <c r="A10" s="362" t="s">
        <v>132</v>
      </c>
      <c r="B10" s="363"/>
      <c r="C10" s="363"/>
      <c r="D10" s="361"/>
    </row>
    <row r="11" ht="24.95" customHeight="1" spans="1:4">
      <c r="A11" s="362" t="s">
        <v>133</v>
      </c>
      <c r="B11" s="363"/>
      <c r="C11" s="363"/>
      <c r="D11" s="361"/>
    </row>
    <row r="12" ht="24.95" customHeight="1" spans="1:4">
      <c r="A12" s="362" t="s">
        <v>134</v>
      </c>
      <c r="B12" s="363">
        <v>60</v>
      </c>
      <c r="C12" s="363">
        <v>60</v>
      </c>
      <c r="D12" s="361">
        <f t="shared" si="0"/>
        <v>0</v>
      </c>
    </row>
    <row r="13" ht="24.95" customHeight="1" spans="1:4">
      <c r="A13" s="362" t="s">
        <v>135</v>
      </c>
      <c r="B13" s="363">
        <v>76</v>
      </c>
      <c r="C13" s="363">
        <v>76</v>
      </c>
      <c r="D13" s="361">
        <f t="shared" si="0"/>
        <v>0</v>
      </c>
    </row>
    <row r="14" ht="24.95" customHeight="1" spans="1:4">
      <c r="A14" s="362" t="s">
        <v>136</v>
      </c>
      <c r="B14" s="363"/>
      <c r="C14" s="363"/>
      <c r="D14" s="361"/>
    </row>
    <row r="15" ht="24.95" customHeight="1" spans="1:4">
      <c r="A15" s="362" t="s">
        <v>137</v>
      </c>
      <c r="B15" s="363"/>
      <c r="C15" s="363"/>
      <c r="D15" s="361"/>
    </row>
    <row r="16" ht="24.95" customHeight="1" spans="1:4">
      <c r="A16" s="362" t="s">
        <v>138</v>
      </c>
      <c r="B16" s="363"/>
      <c r="C16" s="363"/>
      <c r="D16" s="361"/>
    </row>
    <row r="17" ht="24.95" customHeight="1" spans="1:4">
      <c r="A17" s="359" t="s">
        <v>139</v>
      </c>
      <c r="B17" s="360">
        <f>SUM(B18:B25)</f>
        <v>850</v>
      </c>
      <c r="C17" s="360">
        <f>SUM(C18:C25)</f>
        <v>933</v>
      </c>
      <c r="D17" s="361">
        <f t="shared" si="0"/>
        <v>0.0976470588235294</v>
      </c>
    </row>
    <row r="18" ht="24.95" customHeight="1" spans="1:4">
      <c r="A18" s="362" t="s">
        <v>128</v>
      </c>
      <c r="B18" s="363">
        <v>454</v>
      </c>
      <c r="C18" s="363">
        <v>628</v>
      </c>
      <c r="D18" s="361">
        <f t="shared" si="0"/>
        <v>0.383259911894273</v>
      </c>
    </row>
    <row r="19" ht="24.95" customHeight="1" spans="1:4">
      <c r="A19" s="362" t="s">
        <v>129</v>
      </c>
      <c r="B19" s="363">
        <v>309</v>
      </c>
      <c r="C19" s="363">
        <v>228</v>
      </c>
      <c r="D19" s="361">
        <f t="shared" si="0"/>
        <v>-0.262135922330097</v>
      </c>
    </row>
    <row r="20" ht="24.95" customHeight="1" spans="1:4">
      <c r="A20" s="362" t="s">
        <v>130</v>
      </c>
      <c r="B20" s="363"/>
      <c r="C20" s="363"/>
      <c r="D20" s="361"/>
    </row>
    <row r="21" ht="24.95" customHeight="1" spans="1:4">
      <c r="A21" s="362" t="s">
        <v>140</v>
      </c>
      <c r="B21" s="363"/>
      <c r="C21" s="363"/>
      <c r="D21" s="361"/>
    </row>
    <row r="22" ht="24.95" customHeight="1" spans="1:4">
      <c r="A22" s="362" t="s">
        <v>141</v>
      </c>
      <c r="B22" s="363">
        <v>68</v>
      </c>
      <c r="C22" s="363">
        <v>68</v>
      </c>
      <c r="D22" s="361">
        <f t="shared" si="0"/>
        <v>0</v>
      </c>
    </row>
    <row r="23" ht="24.95" customHeight="1" spans="1:4">
      <c r="A23" s="362" t="s">
        <v>142</v>
      </c>
      <c r="B23" s="363">
        <v>19</v>
      </c>
      <c r="C23" s="363">
        <v>9</v>
      </c>
      <c r="D23" s="361">
        <f t="shared" si="0"/>
        <v>-0.526315789473684</v>
      </c>
    </row>
    <row r="24" ht="24.95" customHeight="1" spans="1:4">
      <c r="A24" s="362" t="s">
        <v>137</v>
      </c>
      <c r="B24" s="363"/>
      <c r="C24" s="363"/>
      <c r="D24" s="361"/>
    </row>
    <row r="25" ht="24.95" customHeight="1" spans="1:4">
      <c r="A25" s="362" t="s">
        <v>143</v>
      </c>
      <c r="B25" s="363"/>
      <c r="C25" s="363"/>
      <c r="D25" s="361"/>
    </row>
    <row r="26" ht="24.95" customHeight="1" spans="1:4">
      <c r="A26" s="364" t="s">
        <v>144</v>
      </c>
      <c r="B26" s="360">
        <f>SUM(B27:B36)</f>
        <v>27472</v>
      </c>
      <c r="C26" s="360">
        <f>SUM(C27:C36)</f>
        <v>28922</v>
      </c>
      <c r="D26" s="361">
        <f>(C26-B26)/B26</f>
        <v>0.0527810133954572</v>
      </c>
    </row>
    <row r="27" ht="24.95" customHeight="1" spans="1:4">
      <c r="A27" s="362" t="s">
        <v>128</v>
      </c>
      <c r="B27" s="363">
        <v>12943</v>
      </c>
      <c r="C27" s="363">
        <v>15411</v>
      </c>
      <c r="D27" s="361">
        <f>(C27-B27)/B27</f>
        <v>0.190682222050529</v>
      </c>
    </row>
    <row r="28" ht="24.95" customHeight="1" spans="1:4">
      <c r="A28" s="362" t="s">
        <v>129</v>
      </c>
      <c r="B28" s="363">
        <v>14223</v>
      </c>
      <c r="C28" s="363">
        <v>13179</v>
      </c>
      <c r="D28" s="361">
        <f>(C28-B28)/B28</f>
        <v>-0.0734022358152289</v>
      </c>
    </row>
    <row r="29" ht="24.95" customHeight="1" spans="1:4">
      <c r="A29" s="362" t="s">
        <v>130</v>
      </c>
      <c r="B29" s="363"/>
      <c r="C29" s="363">
        <v>1</v>
      </c>
      <c r="D29" s="361"/>
    </row>
    <row r="30" ht="24.95" customHeight="1" spans="1:4">
      <c r="A30" s="362" t="s">
        <v>145</v>
      </c>
      <c r="B30" s="363"/>
      <c r="C30" s="363"/>
      <c r="D30" s="361"/>
    </row>
    <row r="31" ht="24.95" customHeight="1" spans="1:4">
      <c r="A31" s="362" t="s">
        <v>146</v>
      </c>
      <c r="B31" s="363"/>
      <c r="C31" s="363"/>
      <c r="D31" s="361"/>
    </row>
    <row r="32" ht="24.95" customHeight="1" spans="1:4">
      <c r="A32" s="362" t="s">
        <v>147</v>
      </c>
      <c r="B32" s="363"/>
      <c r="C32" s="363"/>
      <c r="D32" s="361"/>
    </row>
    <row r="33" ht="24.95" customHeight="1" spans="1:4">
      <c r="A33" s="362" t="s">
        <v>148</v>
      </c>
      <c r="B33" s="363">
        <v>135</v>
      </c>
      <c r="C33" s="363">
        <v>66</v>
      </c>
      <c r="D33" s="361">
        <f>(C33-B33)/B33</f>
        <v>-0.511111111111111</v>
      </c>
    </row>
    <row r="34" ht="24.95" customHeight="1" spans="1:4">
      <c r="A34" s="362" t="s">
        <v>149</v>
      </c>
      <c r="B34" s="363"/>
      <c r="C34" s="363"/>
      <c r="D34" s="361"/>
    </row>
    <row r="35" ht="24.95" customHeight="1" spans="1:4">
      <c r="A35" s="362" t="s">
        <v>137</v>
      </c>
      <c r="B35" s="363">
        <v>171</v>
      </c>
      <c r="C35" s="363">
        <v>265</v>
      </c>
      <c r="D35" s="361">
        <f>(C35-B35)/B35</f>
        <v>0.549707602339181</v>
      </c>
    </row>
    <row r="36" ht="42" customHeight="1" spans="1:4">
      <c r="A36" s="362" t="s">
        <v>150</v>
      </c>
      <c r="B36" s="363"/>
      <c r="C36" s="363"/>
      <c r="D36" s="361"/>
    </row>
    <row r="37" ht="24.95" customHeight="1" spans="1:4">
      <c r="A37" s="359" t="s">
        <v>151</v>
      </c>
      <c r="B37" s="365">
        <f>SUM(B38:B47)</f>
        <v>1309</v>
      </c>
      <c r="C37" s="365">
        <f>SUM(C38:C47)</f>
        <v>760</v>
      </c>
      <c r="D37" s="361">
        <f>(C37-B37)/B37</f>
        <v>-0.419404125286478</v>
      </c>
    </row>
    <row r="38" ht="24.95" customHeight="1" spans="1:4">
      <c r="A38" s="362" t="s">
        <v>128</v>
      </c>
      <c r="B38" s="366">
        <v>243</v>
      </c>
      <c r="C38" s="366">
        <v>276</v>
      </c>
      <c r="D38" s="361">
        <f>(C38-B38)/B38</f>
        <v>0.135802469135802</v>
      </c>
    </row>
    <row r="39" ht="24.95" customHeight="1" spans="1:4">
      <c r="A39" s="362" t="s">
        <v>129</v>
      </c>
      <c r="B39" s="363">
        <v>1011</v>
      </c>
      <c r="C39" s="363">
        <v>405</v>
      </c>
      <c r="D39" s="361">
        <f>(C39-B39)/B39</f>
        <v>-0.599406528189911</v>
      </c>
    </row>
    <row r="40" ht="24.95" customHeight="1" spans="1:4">
      <c r="A40" s="362" t="s">
        <v>130</v>
      </c>
      <c r="B40" s="363"/>
      <c r="C40" s="363"/>
      <c r="D40" s="361"/>
    </row>
    <row r="41" ht="24.95" customHeight="1" spans="1:4">
      <c r="A41" s="362" t="s">
        <v>152</v>
      </c>
      <c r="B41" s="363"/>
      <c r="C41" s="363"/>
      <c r="D41" s="361"/>
    </row>
    <row r="42" ht="24.95" customHeight="1" spans="1:4">
      <c r="A42" s="362" t="s">
        <v>153</v>
      </c>
      <c r="B42" s="363"/>
      <c r="C42" s="363"/>
      <c r="D42" s="361"/>
    </row>
    <row r="43" ht="24.95" customHeight="1" spans="1:4">
      <c r="A43" s="362" t="s">
        <v>154</v>
      </c>
      <c r="B43" s="363"/>
      <c r="C43" s="363"/>
      <c r="D43" s="361"/>
    </row>
    <row r="44" ht="24.95" customHeight="1" spans="1:4">
      <c r="A44" s="362" t="s">
        <v>155</v>
      </c>
      <c r="B44" s="363"/>
      <c r="C44" s="363"/>
      <c r="D44" s="361"/>
    </row>
    <row r="45" ht="24.95" customHeight="1" spans="1:4">
      <c r="A45" s="362" t="s">
        <v>156</v>
      </c>
      <c r="B45" s="363">
        <v>2</v>
      </c>
      <c r="C45" s="363">
        <v>1</v>
      </c>
      <c r="D45" s="361">
        <f>(C45-B45)/B45</f>
        <v>-0.5</v>
      </c>
    </row>
    <row r="46" ht="24.95" customHeight="1" spans="1:4">
      <c r="A46" s="362" t="s">
        <v>137</v>
      </c>
      <c r="B46" s="363">
        <v>53</v>
      </c>
      <c r="C46" s="363">
        <v>78</v>
      </c>
      <c r="D46" s="361">
        <f>(C46-B46)/B46</f>
        <v>0.471698113207547</v>
      </c>
    </row>
    <row r="47" ht="24.95" customHeight="1" spans="1:4">
      <c r="A47" s="362" t="s">
        <v>157</v>
      </c>
      <c r="B47" s="363"/>
      <c r="C47" s="363"/>
      <c r="D47" s="361"/>
    </row>
    <row r="48" ht="24.95" customHeight="1" spans="1:4">
      <c r="A48" s="359" t="s">
        <v>158</v>
      </c>
      <c r="B48" s="365">
        <f>SUM(B49:B58)</f>
        <v>1391</v>
      </c>
      <c r="C48" s="365">
        <f>SUM(C49:C58)</f>
        <v>1320</v>
      </c>
      <c r="D48" s="361">
        <f>(C48-B48)/B48</f>
        <v>-0.0510424155283968</v>
      </c>
    </row>
    <row r="49" ht="24.95" customHeight="1" spans="1:4">
      <c r="A49" s="362" t="s">
        <v>128</v>
      </c>
      <c r="B49" s="366">
        <v>591</v>
      </c>
      <c r="C49" s="366">
        <v>642</v>
      </c>
      <c r="D49" s="361">
        <f>(C49-B49)/B49</f>
        <v>0.0862944162436548</v>
      </c>
    </row>
    <row r="50" ht="24.95" customHeight="1" spans="1:4">
      <c r="A50" s="362" t="s">
        <v>129</v>
      </c>
      <c r="B50" s="363">
        <v>17</v>
      </c>
      <c r="C50" s="363"/>
      <c r="D50" s="361">
        <f>(C50-B50)/B50</f>
        <v>-1</v>
      </c>
    </row>
    <row r="51" ht="24.95" customHeight="1" spans="1:4">
      <c r="A51" s="362" t="s">
        <v>130</v>
      </c>
      <c r="B51" s="363"/>
      <c r="C51" s="363"/>
      <c r="D51" s="361"/>
    </row>
    <row r="52" ht="24.95" customHeight="1" spans="1:4">
      <c r="A52" s="362" t="s">
        <v>159</v>
      </c>
      <c r="B52" s="363"/>
      <c r="C52" s="363"/>
      <c r="D52" s="361"/>
    </row>
    <row r="53" ht="24.95" customHeight="1" spans="1:4">
      <c r="A53" s="362" t="s">
        <v>160</v>
      </c>
      <c r="B53" s="363">
        <v>351</v>
      </c>
      <c r="C53" s="363">
        <v>452</v>
      </c>
      <c r="D53" s="361">
        <f>(C53-B53)/B53</f>
        <v>0.287749287749288</v>
      </c>
    </row>
    <row r="54" ht="24.95" customHeight="1" spans="1:4">
      <c r="A54" s="362" t="s">
        <v>161</v>
      </c>
      <c r="B54" s="363"/>
      <c r="C54" s="363"/>
      <c r="D54" s="361"/>
    </row>
    <row r="55" ht="24.95" customHeight="1" spans="1:4">
      <c r="A55" s="362" t="s">
        <v>162</v>
      </c>
      <c r="B55" s="363">
        <v>191</v>
      </c>
      <c r="C55" s="363"/>
      <c r="D55" s="361">
        <f>(C55-B55)/B55</f>
        <v>-1</v>
      </c>
    </row>
    <row r="56" ht="24.95" customHeight="1" spans="1:4">
      <c r="A56" s="362" t="s">
        <v>163</v>
      </c>
      <c r="B56" s="363">
        <v>63</v>
      </c>
      <c r="C56" s="363">
        <v>38</v>
      </c>
      <c r="D56" s="361">
        <f>(C56-B56)/B56</f>
        <v>-0.396825396825397</v>
      </c>
    </row>
    <row r="57" ht="24.95" customHeight="1" spans="1:4">
      <c r="A57" s="362" t="s">
        <v>137</v>
      </c>
      <c r="B57" s="363">
        <v>178</v>
      </c>
      <c r="C57" s="363">
        <v>188</v>
      </c>
      <c r="D57" s="361">
        <f>(C57-B57)/B57</f>
        <v>0.0561797752808989</v>
      </c>
    </row>
    <row r="58" ht="24.95" customHeight="1" spans="1:4">
      <c r="A58" s="362" t="s">
        <v>164</v>
      </c>
      <c r="B58" s="363"/>
      <c r="C58" s="363"/>
      <c r="D58" s="361"/>
    </row>
    <row r="59" ht="24.95" customHeight="1" spans="1:4">
      <c r="A59" s="359" t="s">
        <v>165</v>
      </c>
      <c r="B59" s="365">
        <f>SUM(B60:B69)</f>
        <v>15584</v>
      </c>
      <c r="C59" s="365">
        <f>SUM(C60:C69)</f>
        <v>15169</v>
      </c>
      <c r="D59" s="361">
        <f>(C59-B59)/B59</f>
        <v>-0.0266298767967146</v>
      </c>
    </row>
    <row r="60" ht="24.95" customHeight="1" spans="1:4">
      <c r="A60" s="362" t="s">
        <v>128</v>
      </c>
      <c r="B60" s="366">
        <v>797</v>
      </c>
      <c r="C60" s="366">
        <v>974</v>
      </c>
      <c r="D60" s="361">
        <f>(C60-B60)/B60</f>
        <v>0.222082810539523</v>
      </c>
    </row>
    <row r="61" ht="24.95" customHeight="1" spans="1:4">
      <c r="A61" s="362" t="s">
        <v>129</v>
      </c>
      <c r="B61" s="363">
        <v>14520</v>
      </c>
      <c r="C61" s="363">
        <v>13860</v>
      </c>
      <c r="D61" s="361">
        <f>(C61-B61)/B61</f>
        <v>-0.0454545454545455</v>
      </c>
    </row>
    <row r="62" ht="24.95" customHeight="1" spans="1:4">
      <c r="A62" s="362" t="s">
        <v>130</v>
      </c>
      <c r="B62" s="363"/>
      <c r="C62" s="363"/>
      <c r="D62" s="361"/>
    </row>
    <row r="63" ht="24.95" customHeight="1" spans="1:4">
      <c r="A63" s="362" t="s">
        <v>166</v>
      </c>
      <c r="B63" s="363"/>
      <c r="C63" s="363"/>
      <c r="D63" s="361"/>
    </row>
    <row r="64" ht="24.95" customHeight="1" spans="1:4">
      <c r="A64" s="362" t="s">
        <v>167</v>
      </c>
      <c r="B64" s="363">
        <v>160</v>
      </c>
      <c r="C64" s="363">
        <v>221</v>
      </c>
      <c r="D64" s="361">
        <f>(C64-B64)/B64</f>
        <v>0.38125</v>
      </c>
    </row>
    <row r="65" ht="24.95" customHeight="1" spans="1:4">
      <c r="A65" s="362" t="s">
        <v>168</v>
      </c>
      <c r="B65" s="363"/>
      <c r="C65" s="363"/>
      <c r="D65" s="361"/>
    </row>
    <row r="66" ht="24.95" customHeight="1" spans="1:4">
      <c r="A66" s="362" t="s">
        <v>169</v>
      </c>
      <c r="B66" s="363"/>
      <c r="C66" s="363"/>
      <c r="D66" s="361"/>
    </row>
    <row r="67" ht="24.95" customHeight="1" spans="1:4">
      <c r="A67" s="362" t="s">
        <v>170</v>
      </c>
      <c r="B67" s="363"/>
      <c r="C67" s="363"/>
      <c r="D67" s="361"/>
    </row>
    <row r="68" ht="24.95" customHeight="1" spans="1:4">
      <c r="A68" s="362" t="s">
        <v>137</v>
      </c>
      <c r="B68" s="363">
        <v>107</v>
      </c>
      <c r="C68" s="363">
        <v>114</v>
      </c>
      <c r="D68" s="361">
        <f>(C68-B68)/B68</f>
        <v>0.0654205607476635</v>
      </c>
    </row>
    <row r="69" ht="24.95" customHeight="1" spans="1:4">
      <c r="A69" s="362" t="s">
        <v>171</v>
      </c>
      <c r="B69" s="363"/>
      <c r="C69" s="363"/>
      <c r="D69" s="361"/>
    </row>
    <row r="70" ht="24.95" customHeight="1" spans="1:4">
      <c r="A70" s="359" t="s">
        <v>172</v>
      </c>
      <c r="B70" s="365">
        <f>SUM(B71:B81)</f>
        <v>335</v>
      </c>
      <c r="C70" s="365">
        <f>SUM(C71:C81)</f>
        <v>0</v>
      </c>
      <c r="D70" s="361">
        <f t="shared" ref="D70:D132" si="1">(C70-B70)/B70</f>
        <v>-1</v>
      </c>
    </row>
    <row r="71" ht="24.95" customHeight="1" spans="1:4">
      <c r="A71" s="362" t="s">
        <v>128</v>
      </c>
      <c r="B71" s="366"/>
      <c r="C71" s="366"/>
      <c r="D71" s="361"/>
    </row>
    <row r="72" ht="24.95" customHeight="1" spans="1:4">
      <c r="A72" s="362" t="s">
        <v>129</v>
      </c>
      <c r="B72" s="363">
        <v>335</v>
      </c>
      <c r="C72" s="363"/>
      <c r="D72" s="361">
        <f t="shared" si="1"/>
        <v>-1</v>
      </c>
    </row>
    <row r="73" ht="24.95" customHeight="1" spans="1:4">
      <c r="A73" s="362" t="s">
        <v>130</v>
      </c>
      <c r="B73" s="363"/>
      <c r="C73" s="363"/>
      <c r="D73" s="361"/>
    </row>
    <row r="74" ht="24.95" customHeight="1" spans="1:4">
      <c r="A74" s="362" t="s">
        <v>173</v>
      </c>
      <c r="B74" s="363"/>
      <c r="C74" s="363"/>
      <c r="D74" s="361"/>
    </row>
    <row r="75" ht="24.95" customHeight="1" spans="1:4">
      <c r="A75" s="362" t="s">
        <v>174</v>
      </c>
      <c r="B75" s="363"/>
      <c r="C75" s="363"/>
      <c r="D75" s="361"/>
    </row>
    <row r="76" ht="24.95" customHeight="1" spans="1:4">
      <c r="A76" s="362" t="s">
        <v>175</v>
      </c>
      <c r="B76" s="363"/>
      <c r="C76" s="363"/>
      <c r="D76" s="361"/>
    </row>
    <row r="77" ht="24.95" customHeight="1" spans="1:4">
      <c r="A77" s="362" t="s">
        <v>176</v>
      </c>
      <c r="B77" s="363"/>
      <c r="C77" s="363"/>
      <c r="D77" s="361"/>
    </row>
    <row r="78" ht="24.95" customHeight="1" spans="1:4">
      <c r="A78" s="362" t="s">
        <v>177</v>
      </c>
      <c r="B78" s="363"/>
      <c r="C78" s="363"/>
      <c r="D78" s="361"/>
    </row>
    <row r="79" ht="24.95" customHeight="1" spans="1:4">
      <c r="A79" s="362" t="s">
        <v>169</v>
      </c>
      <c r="B79" s="363"/>
      <c r="C79" s="363"/>
      <c r="D79" s="361"/>
    </row>
    <row r="80" ht="24.95" customHeight="1" spans="1:4">
      <c r="A80" s="362" t="s">
        <v>137</v>
      </c>
      <c r="B80" s="363"/>
      <c r="C80" s="363"/>
      <c r="D80" s="361"/>
    </row>
    <row r="81" ht="24.95" customHeight="1" spans="1:4">
      <c r="A81" s="362" t="s">
        <v>178</v>
      </c>
      <c r="B81" s="363"/>
      <c r="C81" s="363"/>
      <c r="D81" s="361"/>
    </row>
    <row r="82" ht="24.95" customHeight="1" spans="1:4">
      <c r="A82" s="359" t="s">
        <v>179</v>
      </c>
      <c r="B82" s="365">
        <f>SUM(B83:B90)</f>
        <v>310</v>
      </c>
      <c r="C82" s="365">
        <f>SUM(C83:C90)</f>
        <v>180</v>
      </c>
      <c r="D82" s="361">
        <f t="shared" si="1"/>
        <v>-0.419354838709677</v>
      </c>
    </row>
    <row r="83" ht="24.95" customHeight="1" spans="1:4">
      <c r="A83" s="362" t="s">
        <v>128</v>
      </c>
      <c r="B83" s="366"/>
      <c r="C83" s="366"/>
      <c r="D83" s="361"/>
    </row>
    <row r="84" ht="24.95" customHeight="1" spans="1:4">
      <c r="A84" s="362" t="s">
        <v>129</v>
      </c>
      <c r="B84" s="363"/>
      <c r="C84" s="363"/>
      <c r="D84" s="361"/>
    </row>
    <row r="85" ht="24.95" customHeight="1" spans="1:4">
      <c r="A85" s="362" t="s">
        <v>130</v>
      </c>
      <c r="B85" s="363"/>
      <c r="C85" s="363"/>
      <c r="D85" s="361"/>
    </row>
    <row r="86" ht="24.95" customHeight="1" spans="1:4">
      <c r="A86" s="362" t="s">
        <v>180</v>
      </c>
      <c r="B86" s="363">
        <v>310</v>
      </c>
      <c r="C86" s="363">
        <v>180</v>
      </c>
      <c r="D86" s="361">
        <f t="shared" si="1"/>
        <v>-0.419354838709677</v>
      </c>
    </row>
    <row r="87" ht="24.95" customHeight="1" spans="1:4">
      <c r="A87" s="362" t="s">
        <v>181</v>
      </c>
      <c r="B87" s="363"/>
      <c r="C87" s="363"/>
      <c r="D87" s="361"/>
    </row>
    <row r="88" ht="24.95" customHeight="1" spans="1:4">
      <c r="A88" s="362" t="s">
        <v>169</v>
      </c>
      <c r="B88" s="363"/>
      <c r="C88" s="363"/>
      <c r="D88" s="361"/>
    </row>
    <row r="89" ht="24.95" customHeight="1" spans="1:4">
      <c r="A89" s="362" t="s">
        <v>137</v>
      </c>
      <c r="B89" s="363"/>
      <c r="C89" s="363"/>
      <c r="D89" s="361"/>
    </row>
    <row r="90" ht="24.95" customHeight="1" spans="1:4">
      <c r="A90" s="362" t="s">
        <v>182</v>
      </c>
      <c r="B90" s="363"/>
      <c r="C90" s="363"/>
      <c r="D90" s="361"/>
    </row>
    <row r="91" ht="24.95" customHeight="1" spans="1:4">
      <c r="A91" s="359" t="s">
        <v>183</v>
      </c>
      <c r="B91" s="365"/>
      <c r="C91" s="365"/>
      <c r="D91" s="361"/>
    </row>
    <row r="92" ht="24.95" customHeight="1" spans="1:4">
      <c r="A92" s="362" t="s">
        <v>128</v>
      </c>
      <c r="B92" s="366"/>
      <c r="C92" s="366"/>
      <c r="D92" s="361"/>
    </row>
    <row r="93" ht="24.95" customHeight="1" spans="1:4">
      <c r="A93" s="362" t="s">
        <v>129</v>
      </c>
      <c r="B93" s="363"/>
      <c r="C93" s="363"/>
      <c r="D93" s="361"/>
    </row>
    <row r="94" ht="24.95" customHeight="1" spans="1:4">
      <c r="A94" s="362" t="s">
        <v>130</v>
      </c>
      <c r="B94" s="363"/>
      <c r="C94" s="363"/>
      <c r="D94" s="361"/>
    </row>
    <row r="95" ht="24.95" customHeight="1" spans="1:4">
      <c r="A95" s="362" t="s">
        <v>184</v>
      </c>
      <c r="B95" s="363"/>
      <c r="C95" s="363"/>
      <c r="D95" s="361"/>
    </row>
    <row r="96" ht="24.95" customHeight="1" spans="1:4">
      <c r="A96" s="362" t="s">
        <v>185</v>
      </c>
      <c r="B96" s="363"/>
      <c r="C96" s="363"/>
      <c r="D96" s="361"/>
    </row>
    <row r="97" ht="24.95" customHeight="1" spans="1:4">
      <c r="A97" s="362" t="s">
        <v>169</v>
      </c>
      <c r="B97" s="363"/>
      <c r="C97" s="363"/>
      <c r="D97" s="361"/>
    </row>
    <row r="98" ht="24.95" customHeight="1" spans="1:4">
      <c r="A98" s="362" t="s">
        <v>186</v>
      </c>
      <c r="B98" s="363"/>
      <c r="C98" s="363"/>
      <c r="D98" s="361"/>
    </row>
    <row r="99" ht="24.95" customHeight="1" spans="1:4">
      <c r="A99" s="362" t="s">
        <v>187</v>
      </c>
      <c r="B99" s="363"/>
      <c r="C99" s="363"/>
      <c r="D99" s="361"/>
    </row>
    <row r="100" ht="24.95" customHeight="1" spans="1:4">
      <c r="A100" s="362" t="s">
        <v>188</v>
      </c>
      <c r="B100" s="363"/>
      <c r="C100" s="363"/>
      <c r="D100" s="361"/>
    </row>
    <row r="101" ht="24.95" customHeight="1" spans="1:4">
      <c r="A101" s="362" t="s">
        <v>189</v>
      </c>
      <c r="B101" s="366"/>
      <c r="C101" s="366"/>
      <c r="D101" s="361"/>
    </row>
    <row r="102" ht="24.95" customHeight="1" spans="1:4">
      <c r="A102" s="362" t="s">
        <v>137</v>
      </c>
      <c r="B102" s="363"/>
      <c r="C102" s="363"/>
      <c r="D102" s="361"/>
    </row>
    <row r="103" ht="24.95" customHeight="1" spans="1:4">
      <c r="A103" s="362" t="s">
        <v>190</v>
      </c>
      <c r="B103" s="363"/>
      <c r="C103" s="363"/>
      <c r="D103" s="361"/>
    </row>
    <row r="104" ht="24.95" customHeight="1" spans="1:4">
      <c r="A104" s="359" t="s">
        <v>191</v>
      </c>
      <c r="B104" s="365"/>
      <c r="C104" s="365">
        <f>SUM(C105:C113)</f>
        <v>0</v>
      </c>
      <c r="D104" s="361"/>
    </row>
    <row r="105" ht="24.95" customHeight="1" spans="1:4">
      <c r="A105" s="362" t="s">
        <v>128</v>
      </c>
      <c r="B105" s="363"/>
      <c r="C105" s="363"/>
      <c r="D105" s="361"/>
    </row>
    <row r="106" ht="24.95" customHeight="1" spans="1:4">
      <c r="A106" s="362" t="s">
        <v>129</v>
      </c>
      <c r="B106" s="363"/>
      <c r="C106" s="363"/>
      <c r="D106" s="361"/>
    </row>
    <row r="107" ht="24.95" customHeight="1" spans="1:4">
      <c r="A107" s="362" t="s">
        <v>130</v>
      </c>
      <c r="B107" s="363"/>
      <c r="C107" s="363"/>
      <c r="D107" s="361"/>
    </row>
    <row r="108" ht="24.95" customHeight="1" spans="1:4">
      <c r="A108" s="362" t="s">
        <v>192</v>
      </c>
      <c r="B108" s="363"/>
      <c r="C108" s="363"/>
      <c r="D108" s="361"/>
    </row>
    <row r="109" ht="24.95" customHeight="1" spans="1:4">
      <c r="A109" s="362" t="s">
        <v>193</v>
      </c>
      <c r="B109" s="363"/>
      <c r="C109" s="363"/>
      <c r="D109" s="361"/>
    </row>
    <row r="110" ht="24.95" customHeight="1" spans="1:4">
      <c r="A110" s="362" t="s">
        <v>194</v>
      </c>
      <c r="B110" s="363"/>
      <c r="C110" s="363"/>
      <c r="D110" s="361"/>
    </row>
    <row r="111" ht="24.95" customHeight="1" spans="1:4">
      <c r="A111" s="362" t="s">
        <v>195</v>
      </c>
      <c r="B111" s="363"/>
      <c r="C111" s="363"/>
      <c r="D111" s="361"/>
    </row>
    <row r="112" ht="24.95" customHeight="1" spans="1:4">
      <c r="A112" s="362" t="s">
        <v>137</v>
      </c>
      <c r="B112" s="363"/>
      <c r="C112" s="363"/>
      <c r="D112" s="361"/>
    </row>
    <row r="113" ht="24.95" customHeight="1" spans="1:4">
      <c r="A113" s="362" t="s">
        <v>196</v>
      </c>
      <c r="B113" s="363"/>
      <c r="C113" s="363"/>
      <c r="D113" s="361"/>
    </row>
    <row r="114" ht="24.95" customHeight="1" spans="1:4">
      <c r="A114" s="359" t="s">
        <v>197</v>
      </c>
      <c r="B114" s="365">
        <f>SUM(B115:B122)</f>
        <v>852</v>
      </c>
      <c r="C114" s="365">
        <f>SUM(C115:C122)</f>
        <v>1741</v>
      </c>
      <c r="D114" s="361">
        <f t="shared" si="1"/>
        <v>1.04342723004695</v>
      </c>
    </row>
    <row r="115" ht="24.95" customHeight="1" spans="1:4">
      <c r="A115" s="362" t="s">
        <v>128</v>
      </c>
      <c r="B115" s="363">
        <v>505</v>
      </c>
      <c r="C115" s="363">
        <v>1165</v>
      </c>
      <c r="D115" s="361">
        <f t="shared" si="1"/>
        <v>1.30693069306931</v>
      </c>
    </row>
    <row r="116" ht="24.95" customHeight="1" spans="1:4">
      <c r="A116" s="362" t="s">
        <v>129</v>
      </c>
      <c r="B116" s="366">
        <v>329</v>
      </c>
      <c r="C116" s="366">
        <v>226</v>
      </c>
      <c r="D116" s="361">
        <f t="shared" si="1"/>
        <v>-0.31306990881459</v>
      </c>
    </row>
    <row r="117" ht="24.95" customHeight="1" spans="1:4">
      <c r="A117" s="362" t="s">
        <v>130</v>
      </c>
      <c r="B117" s="363"/>
      <c r="C117" s="363"/>
      <c r="D117" s="361"/>
    </row>
    <row r="118" ht="24.95" customHeight="1" spans="1:4">
      <c r="A118" s="362" t="s">
        <v>198</v>
      </c>
      <c r="B118" s="363">
        <v>5</v>
      </c>
      <c r="C118" s="363">
        <v>300</v>
      </c>
      <c r="D118" s="361">
        <f t="shared" si="1"/>
        <v>59</v>
      </c>
    </row>
    <row r="119" ht="24.95" customHeight="1" spans="1:4">
      <c r="A119" s="362" t="s">
        <v>199</v>
      </c>
      <c r="B119" s="363">
        <v>13</v>
      </c>
      <c r="C119" s="363">
        <v>20</v>
      </c>
      <c r="D119" s="361">
        <f t="shared" si="1"/>
        <v>0.538461538461538</v>
      </c>
    </row>
    <row r="120" ht="24.95" customHeight="1" spans="1:4">
      <c r="A120" s="362" t="s">
        <v>200</v>
      </c>
      <c r="B120" s="363"/>
      <c r="C120" s="363">
        <v>30</v>
      </c>
      <c r="D120" s="361"/>
    </row>
    <row r="121" ht="24.95" customHeight="1" spans="1:4">
      <c r="A121" s="362" t="s">
        <v>137</v>
      </c>
      <c r="B121" s="363"/>
      <c r="C121" s="363"/>
      <c r="D121" s="361"/>
    </row>
    <row r="122" ht="24.95" customHeight="1" spans="1:4">
      <c r="A122" s="362" t="s">
        <v>201</v>
      </c>
      <c r="B122" s="363"/>
      <c r="C122" s="363"/>
      <c r="D122" s="361"/>
    </row>
    <row r="123" ht="24.95" customHeight="1" spans="1:4">
      <c r="A123" s="359" t="s">
        <v>202</v>
      </c>
      <c r="B123" s="365">
        <f>SUM(B124:B133)</f>
        <v>3491</v>
      </c>
      <c r="C123" s="365">
        <f>SUM(C124:C133)</f>
        <v>519</v>
      </c>
      <c r="D123" s="361">
        <f t="shared" si="1"/>
        <v>-0.85133199656259</v>
      </c>
    </row>
    <row r="124" ht="24.95" customHeight="1" spans="1:4">
      <c r="A124" s="362" t="s">
        <v>128</v>
      </c>
      <c r="B124" s="363">
        <v>204</v>
      </c>
      <c r="C124" s="363">
        <v>257</v>
      </c>
      <c r="D124" s="361">
        <f t="shared" si="1"/>
        <v>0.259803921568627</v>
      </c>
    </row>
    <row r="125" ht="24.95" customHeight="1" spans="1:4">
      <c r="A125" s="362" t="s">
        <v>129</v>
      </c>
      <c r="B125" s="366">
        <v>142</v>
      </c>
      <c r="C125" s="366">
        <v>117</v>
      </c>
      <c r="D125" s="361">
        <f t="shared" si="1"/>
        <v>-0.176056338028169</v>
      </c>
    </row>
    <row r="126" ht="24.95" customHeight="1" spans="1:4">
      <c r="A126" s="362" t="s">
        <v>130</v>
      </c>
      <c r="B126" s="363"/>
      <c r="C126" s="363"/>
      <c r="D126" s="361"/>
    </row>
    <row r="127" ht="24.95" customHeight="1" spans="1:4">
      <c r="A127" s="362" t="s">
        <v>203</v>
      </c>
      <c r="B127" s="363"/>
      <c r="C127" s="363"/>
      <c r="D127" s="361"/>
    </row>
    <row r="128" ht="24.95" customHeight="1" spans="1:4">
      <c r="A128" s="362" t="s">
        <v>204</v>
      </c>
      <c r="B128" s="363"/>
      <c r="C128" s="363"/>
      <c r="D128" s="361"/>
    </row>
    <row r="129" ht="24.95" customHeight="1" spans="1:4">
      <c r="A129" s="362" t="s">
        <v>205</v>
      </c>
      <c r="B129" s="363"/>
      <c r="C129" s="363"/>
      <c r="D129" s="361"/>
    </row>
    <row r="130" ht="24.95" customHeight="1" spans="1:4">
      <c r="A130" s="362" t="s">
        <v>206</v>
      </c>
      <c r="B130" s="363"/>
      <c r="C130" s="363"/>
      <c r="D130" s="361"/>
    </row>
    <row r="131" ht="24.95" customHeight="1" spans="1:4">
      <c r="A131" s="362" t="s">
        <v>207</v>
      </c>
      <c r="B131" s="363">
        <v>82</v>
      </c>
      <c r="C131" s="363">
        <v>41</v>
      </c>
      <c r="D131" s="361">
        <f t="shared" si="1"/>
        <v>-0.5</v>
      </c>
    </row>
    <row r="132" ht="24.95" customHeight="1" spans="1:4">
      <c r="A132" s="362" t="s">
        <v>137</v>
      </c>
      <c r="B132" s="363">
        <v>63</v>
      </c>
      <c r="C132" s="363">
        <v>104</v>
      </c>
      <c r="D132" s="361">
        <f t="shared" si="1"/>
        <v>0.650793650793651</v>
      </c>
    </row>
    <row r="133" ht="24.95" customHeight="1" spans="1:4">
      <c r="A133" s="362" t="s">
        <v>208</v>
      </c>
      <c r="B133" s="363">
        <v>3000</v>
      </c>
      <c r="C133" s="363"/>
      <c r="D133" s="361">
        <f t="shared" ref="D133:D196" si="2">(C133-B133)/B133</f>
        <v>-1</v>
      </c>
    </row>
    <row r="134" ht="24.95" customHeight="1" spans="1:4">
      <c r="A134" s="359" t="s">
        <v>209</v>
      </c>
      <c r="B134" s="365">
        <f>SUM(B135:B146)</f>
        <v>0</v>
      </c>
      <c r="C134" s="365">
        <f>SUM(C135:C146)</f>
        <v>5</v>
      </c>
      <c r="D134" s="361"/>
    </row>
    <row r="135" ht="24.95" customHeight="1" spans="1:4">
      <c r="A135" s="362" t="s">
        <v>128</v>
      </c>
      <c r="B135" s="363"/>
      <c r="C135" s="363"/>
      <c r="D135" s="361"/>
    </row>
    <row r="136" ht="24.95" customHeight="1" spans="1:4">
      <c r="A136" s="362" t="s">
        <v>129</v>
      </c>
      <c r="B136" s="366"/>
      <c r="C136" s="366"/>
      <c r="D136" s="361"/>
    </row>
    <row r="137" ht="24.95" customHeight="1" spans="1:4">
      <c r="A137" s="362" t="s">
        <v>130</v>
      </c>
      <c r="B137" s="363"/>
      <c r="C137" s="363"/>
      <c r="D137" s="361"/>
    </row>
    <row r="138" ht="24.95" customHeight="1" spans="1:4">
      <c r="A138" s="362" t="s">
        <v>210</v>
      </c>
      <c r="B138" s="363"/>
      <c r="C138" s="363"/>
      <c r="D138" s="361"/>
    </row>
    <row r="139" ht="24.95" customHeight="1" spans="1:4">
      <c r="A139" s="362" t="s">
        <v>211</v>
      </c>
      <c r="B139" s="363"/>
      <c r="C139" s="363">
        <v>5</v>
      </c>
      <c r="D139" s="361"/>
    </row>
    <row r="140" ht="24.95" customHeight="1" spans="1:4">
      <c r="A140" s="362" t="s">
        <v>212</v>
      </c>
      <c r="B140" s="363"/>
      <c r="C140" s="363"/>
      <c r="D140" s="361"/>
    </row>
    <row r="141" ht="24.95" customHeight="1" spans="1:4">
      <c r="A141" s="362" t="s">
        <v>213</v>
      </c>
      <c r="B141" s="363"/>
      <c r="C141" s="363"/>
      <c r="D141" s="361"/>
    </row>
    <row r="142" ht="24.95" customHeight="1" spans="1:4">
      <c r="A142" s="362" t="s">
        <v>214</v>
      </c>
      <c r="B142" s="363"/>
      <c r="C142" s="363"/>
      <c r="D142" s="361"/>
    </row>
    <row r="143" ht="24.95" customHeight="1" spans="1:4">
      <c r="A143" s="362" t="s">
        <v>215</v>
      </c>
      <c r="B143" s="363"/>
      <c r="C143" s="363"/>
      <c r="D143" s="361"/>
    </row>
    <row r="144" ht="24.95" customHeight="1" spans="1:4">
      <c r="A144" s="362" t="s">
        <v>216</v>
      </c>
      <c r="B144" s="363"/>
      <c r="C144" s="363"/>
      <c r="D144" s="361"/>
    </row>
    <row r="145" ht="24.95" customHeight="1" spans="1:4">
      <c r="A145" s="362" t="s">
        <v>137</v>
      </c>
      <c r="B145" s="363"/>
      <c r="C145" s="363"/>
      <c r="D145" s="361"/>
    </row>
    <row r="146" ht="24.95" customHeight="1" spans="1:4">
      <c r="A146" s="362" t="s">
        <v>217</v>
      </c>
      <c r="B146" s="363"/>
      <c r="C146" s="363"/>
      <c r="D146" s="361"/>
    </row>
    <row r="147" ht="24.95" customHeight="1" spans="1:4">
      <c r="A147" s="359" t="s">
        <v>218</v>
      </c>
      <c r="B147" s="360">
        <f>SUM(B148:B153)</f>
        <v>149</v>
      </c>
      <c r="C147" s="360">
        <f>SUM(C148:C153)</f>
        <v>127</v>
      </c>
      <c r="D147" s="361">
        <f t="shared" si="2"/>
        <v>-0.147651006711409</v>
      </c>
    </row>
    <row r="148" ht="24.95" customHeight="1" spans="1:4">
      <c r="A148" s="362" t="s">
        <v>128</v>
      </c>
      <c r="B148" s="363">
        <v>44</v>
      </c>
      <c r="C148" s="363">
        <v>67</v>
      </c>
      <c r="D148" s="361">
        <f t="shared" si="2"/>
        <v>0.522727272727273</v>
      </c>
    </row>
    <row r="149" ht="24.95" customHeight="1" spans="1:4">
      <c r="A149" s="362" t="s">
        <v>129</v>
      </c>
      <c r="B149" s="363"/>
      <c r="C149" s="363"/>
      <c r="D149" s="361"/>
    </row>
    <row r="150" ht="24.95" customHeight="1" spans="1:4">
      <c r="A150" s="362" t="s">
        <v>130</v>
      </c>
      <c r="B150" s="363"/>
      <c r="C150" s="363"/>
      <c r="D150" s="361"/>
    </row>
    <row r="151" ht="24.95" customHeight="1" spans="1:4">
      <c r="A151" s="362" t="s">
        <v>219</v>
      </c>
      <c r="B151" s="363">
        <v>83</v>
      </c>
      <c r="C151" s="363">
        <v>35</v>
      </c>
      <c r="D151" s="361">
        <f t="shared" si="2"/>
        <v>-0.578313253012048</v>
      </c>
    </row>
    <row r="152" ht="24.95" customHeight="1" spans="1:4">
      <c r="A152" s="362" t="s">
        <v>137</v>
      </c>
      <c r="B152" s="363">
        <v>22</v>
      </c>
      <c r="C152" s="363">
        <v>25</v>
      </c>
      <c r="D152" s="361">
        <f t="shared" si="2"/>
        <v>0.136363636363636</v>
      </c>
    </row>
    <row r="153" ht="24.95" customHeight="1" spans="1:4">
      <c r="A153" s="362" t="s">
        <v>220</v>
      </c>
      <c r="B153" s="363"/>
      <c r="C153" s="363"/>
      <c r="D153" s="361"/>
    </row>
    <row r="154" ht="24.95" customHeight="1" spans="1:4">
      <c r="A154" s="359" t="s">
        <v>221</v>
      </c>
      <c r="B154" s="365">
        <f>SUM(B155:B161)</f>
        <v>10</v>
      </c>
      <c r="C154" s="365">
        <f>SUM(C155:C161)</f>
        <v>6</v>
      </c>
      <c r="D154" s="361">
        <f t="shared" si="2"/>
        <v>-0.4</v>
      </c>
    </row>
    <row r="155" ht="24.95" customHeight="1" spans="1:4">
      <c r="A155" s="362" t="s">
        <v>128</v>
      </c>
      <c r="B155" s="363"/>
      <c r="C155" s="363"/>
      <c r="D155" s="361"/>
    </row>
    <row r="156" ht="24.95" customHeight="1" spans="1:4">
      <c r="A156" s="362" t="s">
        <v>129</v>
      </c>
      <c r="B156" s="363"/>
      <c r="C156" s="363"/>
      <c r="D156" s="361"/>
    </row>
    <row r="157" ht="24.95" customHeight="1" spans="1:4">
      <c r="A157" s="362" t="s">
        <v>130</v>
      </c>
      <c r="B157" s="366"/>
      <c r="C157" s="366"/>
      <c r="D157" s="361"/>
    </row>
    <row r="158" ht="24.95" customHeight="1" spans="1:4">
      <c r="A158" s="362" t="s">
        <v>222</v>
      </c>
      <c r="B158" s="363"/>
      <c r="C158" s="363"/>
      <c r="D158" s="361"/>
    </row>
    <row r="159" ht="24.95" customHeight="1" spans="1:4">
      <c r="A159" s="362" t="s">
        <v>223</v>
      </c>
      <c r="B159" s="363">
        <v>10</v>
      </c>
      <c r="C159" s="363">
        <v>6</v>
      </c>
      <c r="D159" s="361">
        <f t="shared" si="2"/>
        <v>-0.4</v>
      </c>
    </row>
    <row r="160" ht="24.95" customHeight="1" spans="1:4">
      <c r="A160" s="362" t="s">
        <v>137</v>
      </c>
      <c r="B160" s="363"/>
      <c r="C160" s="363"/>
      <c r="D160" s="361"/>
    </row>
    <row r="161" ht="24.95" customHeight="1" spans="1:4">
      <c r="A161" s="362" t="s">
        <v>224</v>
      </c>
      <c r="B161" s="363"/>
      <c r="C161" s="363"/>
      <c r="D161" s="361"/>
    </row>
    <row r="162" ht="24.95" customHeight="1" spans="1:4">
      <c r="A162" s="359" t="s">
        <v>225</v>
      </c>
      <c r="B162" s="365">
        <f>SUM(B163:B167)</f>
        <v>155</v>
      </c>
      <c r="C162" s="365">
        <f>SUM(C163:C167)</f>
        <v>187</v>
      </c>
      <c r="D162" s="361">
        <f t="shared" si="2"/>
        <v>0.206451612903226</v>
      </c>
    </row>
    <row r="163" ht="24.95" customHeight="1" spans="1:4">
      <c r="A163" s="362" t="s">
        <v>128</v>
      </c>
      <c r="B163" s="363">
        <v>98</v>
      </c>
      <c r="C163" s="363">
        <v>136</v>
      </c>
      <c r="D163" s="361">
        <f t="shared" si="2"/>
        <v>0.387755102040816</v>
      </c>
    </row>
    <row r="164" ht="24.95" customHeight="1" spans="1:4">
      <c r="A164" s="362" t="s">
        <v>129</v>
      </c>
      <c r="B164" s="363">
        <v>1</v>
      </c>
      <c r="C164" s="363"/>
      <c r="D164" s="361">
        <f t="shared" si="2"/>
        <v>-1</v>
      </c>
    </row>
    <row r="165" ht="24.95" customHeight="1" spans="1:4">
      <c r="A165" s="362" t="s">
        <v>130</v>
      </c>
      <c r="B165" s="363"/>
      <c r="C165" s="363"/>
      <c r="D165" s="361"/>
    </row>
    <row r="166" ht="24.95" customHeight="1" spans="1:4">
      <c r="A166" s="362" t="s">
        <v>226</v>
      </c>
      <c r="B166" s="363">
        <v>56</v>
      </c>
      <c r="C166" s="363">
        <v>51</v>
      </c>
      <c r="D166" s="361">
        <f t="shared" si="2"/>
        <v>-0.0892857142857143</v>
      </c>
    </row>
    <row r="167" ht="24.95" customHeight="1" spans="1:4">
      <c r="A167" s="362" t="s">
        <v>227</v>
      </c>
      <c r="B167" s="363"/>
      <c r="C167" s="363"/>
      <c r="D167" s="361"/>
    </row>
    <row r="168" ht="24.95" customHeight="1" spans="1:4">
      <c r="A168" s="359" t="s">
        <v>228</v>
      </c>
      <c r="B168" s="365">
        <f>SUM(B169:B174)</f>
        <v>72</v>
      </c>
      <c r="C168" s="365">
        <f>SUM(C169:C174)</f>
        <v>78</v>
      </c>
      <c r="D168" s="361">
        <f t="shared" si="2"/>
        <v>0.0833333333333333</v>
      </c>
    </row>
    <row r="169" ht="24.95" customHeight="1" spans="1:4">
      <c r="A169" s="362" t="s">
        <v>128</v>
      </c>
      <c r="B169" s="363">
        <v>53</v>
      </c>
      <c r="C169" s="363">
        <v>69</v>
      </c>
      <c r="D169" s="361">
        <f t="shared" si="2"/>
        <v>0.30188679245283</v>
      </c>
    </row>
    <row r="170" ht="24.95" customHeight="1" spans="1:4">
      <c r="A170" s="362" t="s">
        <v>129</v>
      </c>
      <c r="B170" s="366">
        <v>19</v>
      </c>
      <c r="C170" s="366">
        <v>9</v>
      </c>
      <c r="D170" s="361">
        <f t="shared" si="2"/>
        <v>-0.526315789473684</v>
      </c>
    </row>
    <row r="171" ht="24.95" customHeight="1" spans="1:4">
      <c r="A171" s="362" t="s">
        <v>130</v>
      </c>
      <c r="B171" s="363"/>
      <c r="C171" s="363"/>
      <c r="D171" s="361"/>
    </row>
    <row r="172" ht="24.95" customHeight="1" spans="1:4">
      <c r="A172" s="362" t="s">
        <v>142</v>
      </c>
      <c r="B172" s="363"/>
      <c r="C172" s="363"/>
      <c r="D172" s="361"/>
    </row>
    <row r="173" ht="24.95" customHeight="1" spans="1:4">
      <c r="A173" s="362" t="s">
        <v>137</v>
      </c>
      <c r="B173" s="363"/>
      <c r="C173" s="363"/>
      <c r="D173" s="361"/>
    </row>
    <row r="174" ht="24.95" customHeight="1" spans="1:4">
      <c r="A174" s="362" t="s">
        <v>229</v>
      </c>
      <c r="B174" s="363"/>
      <c r="C174" s="363"/>
      <c r="D174" s="361"/>
    </row>
    <row r="175" ht="24.95" customHeight="1" spans="1:4">
      <c r="A175" s="359" t="s">
        <v>230</v>
      </c>
      <c r="B175" s="365">
        <f>SUM(B176:B181)</f>
        <v>696</v>
      </c>
      <c r="C175" s="365">
        <f>SUM(C176:C181)</f>
        <v>688</v>
      </c>
      <c r="D175" s="361">
        <f t="shared" si="2"/>
        <v>-0.0114942528735632</v>
      </c>
    </row>
    <row r="176" ht="24.95" customHeight="1" spans="1:4">
      <c r="A176" s="362" t="s">
        <v>128</v>
      </c>
      <c r="B176" s="363">
        <v>474</v>
      </c>
      <c r="C176" s="363">
        <v>538</v>
      </c>
      <c r="D176" s="361">
        <f t="shared" si="2"/>
        <v>0.135021097046413</v>
      </c>
    </row>
    <row r="177" ht="24.95" customHeight="1" spans="1:4">
      <c r="A177" s="362" t="s">
        <v>129</v>
      </c>
      <c r="B177" s="366">
        <v>212</v>
      </c>
      <c r="C177" s="366">
        <v>138</v>
      </c>
      <c r="D177" s="361">
        <f t="shared" si="2"/>
        <v>-0.349056603773585</v>
      </c>
    </row>
    <row r="178" ht="24.95" customHeight="1" spans="1:4">
      <c r="A178" s="362" t="s">
        <v>130</v>
      </c>
      <c r="B178" s="363"/>
      <c r="C178" s="363"/>
      <c r="D178" s="361"/>
    </row>
    <row r="179" ht="24.95" customHeight="1" spans="1:4">
      <c r="A179" s="362" t="s">
        <v>231</v>
      </c>
      <c r="B179" s="363"/>
      <c r="C179" s="363"/>
      <c r="D179" s="361"/>
    </row>
    <row r="180" ht="24.95" customHeight="1" spans="1:4">
      <c r="A180" s="362" t="s">
        <v>137</v>
      </c>
      <c r="B180" s="363">
        <v>10</v>
      </c>
      <c r="C180" s="363">
        <v>12</v>
      </c>
      <c r="D180" s="361">
        <f t="shared" si="2"/>
        <v>0.2</v>
      </c>
    </row>
    <row r="181" ht="24.95" customHeight="1" spans="1:4">
      <c r="A181" s="362" t="s">
        <v>232</v>
      </c>
      <c r="B181" s="363"/>
      <c r="C181" s="363"/>
      <c r="D181" s="361"/>
    </row>
    <row r="182" ht="24.95" customHeight="1" spans="1:4">
      <c r="A182" s="359" t="s">
        <v>233</v>
      </c>
      <c r="B182" s="365">
        <f>SUM(B183:B188)</f>
        <v>32463</v>
      </c>
      <c r="C182" s="365">
        <f>SUM(C183:C188)</f>
        <v>1094</v>
      </c>
      <c r="D182" s="361">
        <f t="shared" si="2"/>
        <v>-0.966300095493331</v>
      </c>
    </row>
    <row r="183" ht="24.95" customHeight="1" spans="1:4">
      <c r="A183" s="362" t="s">
        <v>128</v>
      </c>
      <c r="B183" s="363">
        <v>32227</v>
      </c>
      <c r="C183" s="363">
        <v>981</v>
      </c>
      <c r="D183" s="361">
        <f t="shared" si="2"/>
        <v>-0.969559685977596</v>
      </c>
    </row>
    <row r="184" ht="24.95" customHeight="1" spans="1:4">
      <c r="A184" s="362" t="s">
        <v>129</v>
      </c>
      <c r="B184" s="366">
        <v>236</v>
      </c>
      <c r="C184" s="366">
        <v>113</v>
      </c>
      <c r="D184" s="361">
        <f t="shared" si="2"/>
        <v>-0.521186440677966</v>
      </c>
    </row>
    <row r="185" ht="24.95" customHeight="1" spans="1:4">
      <c r="A185" s="362" t="s">
        <v>130</v>
      </c>
      <c r="B185" s="363"/>
      <c r="C185" s="363"/>
      <c r="D185" s="361"/>
    </row>
    <row r="186" ht="24.95" customHeight="1" spans="1:4">
      <c r="A186" s="362" t="s">
        <v>234</v>
      </c>
      <c r="B186" s="363"/>
      <c r="C186" s="363"/>
      <c r="D186" s="361"/>
    </row>
    <row r="187" ht="24.95" customHeight="1" spans="1:4">
      <c r="A187" s="362" t="s">
        <v>137</v>
      </c>
      <c r="B187" s="363"/>
      <c r="C187" s="363"/>
      <c r="D187" s="361"/>
    </row>
    <row r="188" ht="42" customHeight="1" spans="1:4">
      <c r="A188" s="362" t="s">
        <v>235</v>
      </c>
      <c r="B188" s="363"/>
      <c r="C188" s="363"/>
      <c r="D188" s="361"/>
    </row>
    <row r="189" ht="24.95" customHeight="1" spans="1:4">
      <c r="A189" s="359" t="s">
        <v>236</v>
      </c>
      <c r="B189" s="365">
        <f>SUM(B190:B195)</f>
        <v>2068</v>
      </c>
      <c r="C189" s="365">
        <f>SUM(C190:C195)</f>
        <v>13913</v>
      </c>
      <c r="D189" s="361">
        <f t="shared" si="2"/>
        <v>5.72775628626692</v>
      </c>
    </row>
    <row r="190" ht="24.95" customHeight="1" spans="1:4">
      <c r="A190" s="362" t="s">
        <v>128</v>
      </c>
      <c r="B190" s="363">
        <v>257</v>
      </c>
      <c r="C190" s="363">
        <v>12214</v>
      </c>
      <c r="D190" s="361">
        <f t="shared" si="2"/>
        <v>46.5252918287938</v>
      </c>
    </row>
    <row r="191" ht="24.95" customHeight="1" spans="1:4">
      <c r="A191" s="362" t="s">
        <v>129</v>
      </c>
      <c r="B191" s="363">
        <v>1811</v>
      </c>
      <c r="C191" s="363">
        <v>1699</v>
      </c>
      <c r="D191" s="361">
        <f t="shared" si="2"/>
        <v>-0.0618442849254556</v>
      </c>
    </row>
    <row r="192" ht="24.95" customHeight="1" spans="1:4">
      <c r="A192" s="362" t="s">
        <v>130</v>
      </c>
      <c r="B192" s="363"/>
      <c r="C192" s="363"/>
      <c r="D192" s="361"/>
    </row>
    <row r="193" ht="24.95" customHeight="1" spans="1:4">
      <c r="A193" s="362" t="s">
        <v>237</v>
      </c>
      <c r="B193" s="366"/>
      <c r="C193" s="366"/>
      <c r="D193" s="361"/>
    </row>
    <row r="194" ht="24.95" customHeight="1" spans="1:4">
      <c r="A194" s="362" t="s">
        <v>137</v>
      </c>
      <c r="B194" s="363"/>
      <c r="C194" s="363"/>
      <c r="D194" s="361"/>
    </row>
    <row r="195" ht="24.95" customHeight="1" spans="1:4">
      <c r="A195" s="362" t="s">
        <v>238</v>
      </c>
      <c r="B195" s="363"/>
      <c r="C195" s="363"/>
      <c r="D195" s="361"/>
    </row>
    <row r="196" ht="24.95" customHeight="1" spans="1:4">
      <c r="A196" s="359" t="s">
        <v>239</v>
      </c>
      <c r="B196" s="365">
        <f>SUM(B197:B202)</f>
        <v>1005</v>
      </c>
      <c r="C196" s="365">
        <f>SUM(C197:C202)</f>
        <v>697</v>
      </c>
      <c r="D196" s="361">
        <f t="shared" si="2"/>
        <v>-0.306467661691542</v>
      </c>
    </row>
    <row r="197" ht="24.95" customHeight="1" spans="1:4">
      <c r="A197" s="362" t="s">
        <v>128</v>
      </c>
      <c r="B197" s="363">
        <v>211</v>
      </c>
      <c r="C197" s="363">
        <v>258</v>
      </c>
      <c r="D197" s="361">
        <f t="shared" ref="D197:D244" si="3">(C197-B197)/B197</f>
        <v>0.222748815165877</v>
      </c>
    </row>
    <row r="198" ht="24.95" customHeight="1" spans="1:4">
      <c r="A198" s="362" t="s">
        <v>129</v>
      </c>
      <c r="B198" s="363">
        <v>794</v>
      </c>
      <c r="C198" s="363">
        <v>439</v>
      </c>
      <c r="D198" s="361">
        <f t="shared" si="3"/>
        <v>-0.447103274559194</v>
      </c>
    </row>
    <row r="199" ht="24.95" customHeight="1" spans="1:4">
      <c r="A199" s="362" t="s">
        <v>130</v>
      </c>
      <c r="B199" s="366"/>
      <c r="C199" s="366"/>
      <c r="D199" s="361"/>
    </row>
    <row r="200" ht="24.95" customHeight="1" spans="1:4">
      <c r="A200" s="362" t="s">
        <v>240</v>
      </c>
      <c r="B200" s="366"/>
      <c r="C200" s="366"/>
      <c r="D200" s="361"/>
    </row>
    <row r="201" ht="24.95" customHeight="1" spans="1:4">
      <c r="A201" s="362" t="s">
        <v>137</v>
      </c>
      <c r="B201" s="363"/>
      <c r="C201" s="363"/>
      <c r="D201" s="361"/>
    </row>
    <row r="202" ht="24.95" customHeight="1" spans="1:4">
      <c r="A202" s="362" t="s">
        <v>241</v>
      </c>
      <c r="B202" s="363"/>
      <c r="C202" s="363"/>
      <c r="D202" s="361"/>
    </row>
    <row r="203" ht="24.95" customHeight="1" spans="1:4">
      <c r="A203" s="359" t="s">
        <v>242</v>
      </c>
      <c r="B203" s="365">
        <f>SUM(B204:B210)</f>
        <v>312</v>
      </c>
      <c r="C203" s="365">
        <f>SUM(C204:C210)</f>
        <v>267</v>
      </c>
      <c r="D203" s="361">
        <f t="shared" si="3"/>
        <v>-0.144230769230769</v>
      </c>
    </row>
    <row r="204" ht="24.95" customHeight="1" spans="1:4">
      <c r="A204" s="362" t="s">
        <v>128</v>
      </c>
      <c r="B204" s="363">
        <v>79</v>
      </c>
      <c r="C204" s="363">
        <v>120</v>
      </c>
      <c r="D204" s="361">
        <f t="shared" si="3"/>
        <v>0.518987341772152</v>
      </c>
    </row>
    <row r="205" ht="24.95" customHeight="1" spans="1:4">
      <c r="A205" s="362" t="s">
        <v>129</v>
      </c>
      <c r="B205" s="363">
        <v>118</v>
      </c>
      <c r="C205" s="363">
        <v>67</v>
      </c>
      <c r="D205" s="361">
        <f t="shared" si="3"/>
        <v>-0.432203389830508</v>
      </c>
    </row>
    <row r="206" ht="24.95" customHeight="1" spans="1:4">
      <c r="A206" s="362" t="s">
        <v>130</v>
      </c>
      <c r="B206" s="363"/>
      <c r="C206" s="363"/>
      <c r="D206" s="361"/>
    </row>
    <row r="207" ht="24.95" customHeight="1" spans="1:4">
      <c r="A207" s="362" t="s">
        <v>243</v>
      </c>
      <c r="B207" s="366">
        <v>105</v>
      </c>
      <c r="C207" s="366">
        <v>75</v>
      </c>
      <c r="D207" s="361">
        <f t="shared" si="3"/>
        <v>-0.285714285714286</v>
      </c>
    </row>
    <row r="208" ht="24.95" customHeight="1" spans="1:4">
      <c r="A208" s="362" t="s">
        <v>244</v>
      </c>
      <c r="B208" s="363">
        <v>10</v>
      </c>
      <c r="C208" s="363">
        <v>5</v>
      </c>
      <c r="D208" s="361">
        <f t="shared" si="3"/>
        <v>-0.5</v>
      </c>
    </row>
    <row r="209" ht="24.95" customHeight="1" spans="1:4">
      <c r="A209" s="362" t="s">
        <v>137</v>
      </c>
      <c r="B209" s="363"/>
      <c r="C209" s="363"/>
      <c r="D209" s="361"/>
    </row>
    <row r="210" ht="24.95" customHeight="1" spans="1:4">
      <c r="A210" s="362" t="s">
        <v>245</v>
      </c>
      <c r="B210" s="363"/>
      <c r="C210" s="363"/>
      <c r="D210" s="361"/>
    </row>
    <row r="211" ht="24.95" customHeight="1" spans="1:4">
      <c r="A211" s="359" t="s">
        <v>246</v>
      </c>
      <c r="B211" s="365"/>
      <c r="C211" s="365"/>
      <c r="D211" s="361"/>
    </row>
    <row r="212" ht="24.95" customHeight="1" spans="1:4">
      <c r="A212" s="362" t="s">
        <v>128</v>
      </c>
      <c r="B212" s="363"/>
      <c r="C212" s="363"/>
      <c r="D212" s="361"/>
    </row>
    <row r="213" ht="24.95" customHeight="1" spans="1:4">
      <c r="A213" s="362" t="s">
        <v>129</v>
      </c>
      <c r="B213" s="363"/>
      <c r="C213" s="363"/>
      <c r="D213" s="361"/>
    </row>
    <row r="214" ht="24.95" customHeight="1" spans="1:4">
      <c r="A214" s="362" t="s">
        <v>130</v>
      </c>
      <c r="B214" s="363"/>
      <c r="C214" s="363"/>
      <c r="D214" s="361"/>
    </row>
    <row r="215" ht="24.95" customHeight="1" spans="1:4">
      <c r="A215" s="362" t="s">
        <v>137</v>
      </c>
      <c r="B215" s="366"/>
      <c r="C215" s="366"/>
      <c r="D215" s="361"/>
    </row>
    <row r="216" ht="24.95" customHeight="1" spans="1:4">
      <c r="A216" s="362" t="s">
        <v>247</v>
      </c>
      <c r="B216" s="363"/>
      <c r="C216" s="363"/>
      <c r="D216" s="361"/>
    </row>
    <row r="217" ht="24.95" customHeight="1" spans="1:4">
      <c r="A217" s="359" t="s">
        <v>248</v>
      </c>
      <c r="B217" s="365">
        <f>SUM(B218:B222)</f>
        <v>1315</v>
      </c>
      <c r="C217" s="365">
        <f>SUM(C218:C222)</f>
        <v>844</v>
      </c>
      <c r="D217" s="361">
        <f t="shared" si="3"/>
        <v>-0.358174904942966</v>
      </c>
    </row>
    <row r="218" ht="24.95" customHeight="1" spans="1:4">
      <c r="A218" s="362" t="s">
        <v>128</v>
      </c>
      <c r="B218" s="363">
        <v>338</v>
      </c>
      <c r="C218" s="363">
        <v>282</v>
      </c>
      <c r="D218" s="361">
        <f t="shared" si="3"/>
        <v>-0.165680473372781</v>
      </c>
    </row>
    <row r="219" ht="24.95" customHeight="1" spans="1:4">
      <c r="A219" s="362" t="s">
        <v>129</v>
      </c>
      <c r="B219" s="363"/>
      <c r="C219" s="363"/>
      <c r="D219" s="361"/>
    </row>
    <row r="220" ht="24.95" customHeight="1" spans="1:4">
      <c r="A220" s="362" t="s">
        <v>130</v>
      </c>
      <c r="B220" s="363"/>
      <c r="C220" s="363"/>
      <c r="D220" s="361"/>
    </row>
    <row r="221" ht="24.95" customHeight="1" spans="1:4">
      <c r="A221" s="362" t="s">
        <v>137</v>
      </c>
      <c r="B221" s="363"/>
      <c r="C221" s="363"/>
      <c r="D221" s="361"/>
    </row>
    <row r="222" ht="24.95" customHeight="1" spans="1:4">
      <c r="A222" s="362" t="s">
        <v>249</v>
      </c>
      <c r="B222" s="366">
        <v>977</v>
      </c>
      <c r="C222" s="366">
        <v>562</v>
      </c>
      <c r="D222" s="361">
        <f t="shared" si="3"/>
        <v>-0.424769703172979</v>
      </c>
    </row>
    <row r="223" ht="24.95" customHeight="1" spans="1:4">
      <c r="A223" s="359" t="s">
        <v>250</v>
      </c>
      <c r="B223" s="365"/>
      <c r="C223" s="365"/>
      <c r="D223" s="361"/>
    </row>
    <row r="224" ht="24.95" customHeight="1" spans="1:4">
      <c r="A224" s="362" t="s">
        <v>128</v>
      </c>
      <c r="B224" s="363"/>
      <c r="C224" s="363"/>
      <c r="D224" s="361"/>
    </row>
    <row r="225" ht="24.95" customHeight="1" spans="1:4">
      <c r="A225" s="362" t="s">
        <v>129</v>
      </c>
      <c r="B225" s="363"/>
      <c r="C225" s="363"/>
      <c r="D225" s="361"/>
    </row>
    <row r="226" ht="24.95" customHeight="1" spans="1:4">
      <c r="A226" s="362" t="s">
        <v>130</v>
      </c>
      <c r="B226" s="363"/>
      <c r="C226" s="363"/>
      <c r="D226" s="361"/>
    </row>
    <row r="227" ht="24.95" customHeight="1" spans="1:4">
      <c r="A227" s="362" t="s">
        <v>251</v>
      </c>
      <c r="B227" s="363"/>
      <c r="C227" s="363"/>
      <c r="D227" s="361"/>
    </row>
    <row r="228" ht="24.95" customHeight="1" spans="1:4">
      <c r="A228" s="362" t="s">
        <v>137</v>
      </c>
      <c r="B228" s="363"/>
      <c r="C228" s="363"/>
      <c r="D228" s="361"/>
    </row>
    <row r="229" ht="24.95" customHeight="1" spans="1:4">
      <c r="A229" s="362" t="s">
        <v>252</v>
      </c>
      <c r="B229" s="366"/>
      <c r="C229" s="366"/>
      <c r="D229" s="361"/>
    </row>
    <row r="230" ht="24.95" customHeight="1" spans="1:4">
      <c r="A230" s="359" t="s">
        <v>253</v>
      </c>
      <c r="B230" s="365">
        <f>SUM(B231:B244)</f>
        <v>4681</v>
      </c>
      <c r="C230" s="365">
        <f>SUM(C231:C244)</f>
        <v>4573</v>
      </c>
      <c r="D230" s="361">
        <f t="shared" si="3"/>
        <v>-0.0230719931638539</v>
      </c>
    </row>
    <row r="231" ht="24.95" customHeight="1" spans="1:4">
      <c r="A231" s="362" t="s">
        <v>128</v>
      </c>
      <c r="B231" s="363">
        <v>3160</v>
      </c>
      <c r="C231" s="363">
        <v>3749</v>
      </c>
      <c r="D231" s="361">
        <f t="shared" si="3"/>
        <v>0.186392405063291</v>
      </c>
    </row>
    <row r="232" ht="24.95" customHeight="1" spans="1:4">
      <c r="A232" s="362" t="s">
        <v>129</v>
      </c>
      <c r="B232" s="363">
        <v>412</v>
      </c>
      <c r="C232" s="363">
        <v>295</v>
      </c>
      <c r="D232" s="361">
        <f t="shared" si="3"/>
        <v>-0.283980582524272</v>
      </c>
    </row>
    <row r="233" ht="24.95" customHeight="1" spans="1:4">
      <c r="A233" s="362" t="s">
        <v>130</v>
      </c>
      <c r="B233" s="363"/>
      <c r="C233" s="363"/>
      <c r="D233" s="361"/>
    </row>
    <row r="234" ht="24.95" customHeight="1" spans="1:4">
      <c r="A234" s="362" t="s">
        <v>254</v>
      </c>
      <c r="B234" s="363">
        <v>715</v>
      </c>
      <c r="C234" s="363">
        <v>63</v>
      </c>
      <c r="D234" s="361">
        <f t="shared" si="3"/>
        <v>-0.911888111888112</v>
      </c>
    </row>
    <row r="235" ht="24.95" customHeight="1" spans="1:4">
      <c r="A235" s="362" t="s">
        <v>255</v>
      </c>
      <c r="B235" s="366">
        <v>341</v>
      </c>
      <c r="C235" s="366">
        <v>71</v>
      </c>
      <c r="D235" s="361">
        <f t="shared" si="3"/>
        <v>-0.791788856304985</v>
      </c>
    </row>
    <row r="236" ht="24.95" customHeight="1" spans="1:4">
      <c r="A236" s="362" t="s">
        <v>169</v>
      </c>
      <c r="B236" s="363"/>
      <c r="C236" s="363"/>
      <c r="D236" s="361"/>
    </row>
    <row r="237" ht="24.95" customHeight="1" spans="1:4">
      <c r="A237" s="362" t="s">
        <v>256</v>
      </c>
      <c r="B237" s="363"/>
      <c r="C237" s="363"/>
      <c r="D237" s="361"/>
    </row>
    <row r="238" ht="24.95" customHeight="1" spans="1:4">
      <c r="A238" s="362" t="s">
        <v>257</v>
      </c>
      <c r="B238" s="363">
        <v>13</v>
      </c>
      <c r="C238" s="363">
        <v>11</v>
      </c>
      <c r="D238" s="361">
        <f t="shared" si="3"/>
        <v>-0.153846153846154</v>
      </c>
    </row>
    <row r="239" ht="24.95" customHeight="1" spans="1:4">
      <c r="A239" s="362" t="s">
        <v>258</v>
      </c>
      <c r="B239" s="363">
        <v>1</v>
      </c>
      <c r="C239" s="363">
        <v>1</v>
      </c>
      <c r="D239" s="361">
        <f t="shared" si="3"/>
        <v>0</v>
      </c>
    </row>
    <row r="240" ht="24.95" customHeight="1" spans="1:4">
      <c r="A240" s="362" t="s">
        <v>259</v>
      </c>
      <c r="B240" s="363">
        <v>7</v>
      </c>
      <c r="C240" s="363">
        <v>7</v>
      </c>
      <c r="D240" s="361">
        <f t="shared" si="3"/>
        <v>0</v>
      </c>
    </row>
    <row r="241" ht="24.95" customHeight="1" spans="1:4">
      <c r="A241" s="362" t="s">
        <v>260</v>
      </c>
      <c r="B241" s="363"/>
      <c r="C241" s="363">
        <v>5</v>
      </c>
      <c r="D241" s="361"/>
    </row>
    <row r="242" ht="24.95" customHeight="1" spans="1:4">
      <c r="A242" s="362" t="s">
        <v>261</v>
      </c>
      <c r="B242" s="363"/>
      <c r="C242" s="363">
        <v>343</v>
      </c>
      <c r="D242" s="361"/>
    </row>
    <row r="243" ht="24.95" customHeight="1" spans="1:4">
      <c r="A243" s="362" t="s">
        <v>137</v>
      </c>
      <c r="B243" s="363"/>
      <c r="C243" s="363"/>
      <c r="D243" s="361"/>
    </row>
    <row r="244" ht="24.95" customHeight="1" spans="1:4">
      <c r="A244" s="362" t="s">
        <v>262</v>
      </c>
      <c r="B244" s="363">
        <v>32</v>
      </c>
      <c r="C244" s="363">
        <v>28</v>
      </c>
      <c r="D244" s="361">
        <f t="shared" si="3"/>
        <v>-0.125</v>
      </c>
    </row>
    <row r="245" ht="24.95" customHeight="1" spans="1:4">
      <c r="A245" s="359" t="s">
        <v>263</v>
      </c>
      <c r="B245" s="360"/>
      <c r="C245" s="360">
        <f>SUM(C246:C247)</f>
        <v>1767</v>
      </c>
      <c r="D245" s="361"/>
    </row>
    <row r="246" ht="24.95" customHeight="1" spans="1:4">
      <c r="A246" s="362" t="s">
        <v>264</v>
      </c>
      <c r="B246" s="363"/>
      <c r="C246" s="363"/>
      <c r="D246" s="361"/>
    </row>
    <row r="247" ht="24.95" customHeight="1" spans="1:4">
      <c r="A247" s="362" t="s">
        <v>265</v>
      </c>
      <c r="B247" s="363"/>
      <c r="C247" s="363">
        <v>1767</v>
      </c>
      <c r="D247" s="361"/>
    </row>
    <row r="248" ht="24.95" customHeight="1" spans="1:4">
      <c r="A248" s="359" t="s">
        <v>91</v>
      </c>
      <c r="B248" s="365"/>
      <c r="C248" s="365"/>
      <c r="D248" s="361"/>
    </row>
    <row r="249" ht="24.95" customHeight="1" spans="1:4">
      <c r="A249" s="359" t="s">
        <v>266</v>
      </c>
      <c r="B249" s="365"/>
      <c r="C249" s="365"/>
      <c r="D249" s="361"/>
    </row>
    <row r="250" ht="24.95" customHeight="1" spans="1:4">
      <c r="A250" s="359" t="s">
        <v>267</v>
      </c>
      <c r="B250" s="365"/>
      <c r="C250" s="365"/>
      <c r="D250" s="361"/>
    </row>
    <row r="251" ht="24.95" customHeight="1" spans="1:4">
      <c r="A251" s="359" t="s">
        <v>92</v>
      </c>
      <c r="B251" s="360">
        <v>326</v>
      </c>
      <c r="C251" s="360">
        <v>211</v>
      </c>
      <c r="D251" s="361">
        <v>-0.352760736196319</v>
      </c>
    </row>
    <row r="252" ht="24.95" customHeight="1" spans="1:4">
      <c r="A252" s="359" t="s">
        <v>93</v>
      </c>
      <c r="B252" s="365">
        <v>30514</v>
      </c>
      <c r="C252" s="365">
        <v>39437</v>
      </c>
      <c r="D252" s="361">
        <v>0.292423150029495</v>
      </c>
    </row>
    <row r="253" ht="24.95" customHeight="1" spans="1:4">
      <c r="A253" s="359" t="s">
        <v>94</v>
      </c>
      <c r="B253" s="365">
        <f>B254+B259+B268+B274+B280+B284+B288+B292+B298+B305</f>
        <v>79826</v>
      </c>
      <c r="C253" s="365">
        <f>C254+C259+C268+C274+C280+C284+C288+C292+C298+C305</f>
        <v>87405</v>
      </c>
      <c r="D253" s="361">
        <f t="shared" ref="D253:D273" si="4">(C253-B253)/B253</f>
        <v>0.0949440032069752</v>
      </c>
    </row>
    <row r="254" ht="24.95" customHeight="1" spans="1:4">
      <c r="A254" s="359" t="s">
        <v>268</v>
      </c>
      <c r="B254" s="360">
        <f>SUM(B255:B258)</f>
        <v>6618</v>
      </c>
      <c r="C254" s="360">
        <f>SUM(C255:C258)</f>
        <v>6969</v>
      </c>
      <c r="D254" s="361">
        <f t="shared" si="4"/>
        <v>0.0530371713508613</v>
      </c>
    </row>
    <row r="255" ht="24.95" customHeight="1" spans="1:4">
      <c r="A255" s="362" t="s">
        <v>128</v>
      </c>
      <c r="B255" s="363">
        <v>6560</v>
      </c>
      <c r="C255" s="363">
        <v>6857</v>
      </c>
      <c r="D255" s="361">
        <f t="shared" si="4"/>
        <v>0.0452743902439024</v>
      </c>
    </row>
    <row r="256" ht="24.95" customHeight="1" spans="1:4">
      <c r="A256" s="362" t="s">
        <v>129</v>
      </c>
      <c r="B256" s="363"/>
      <c r="C256" s="363"/>
      <c r="D256" s="361"/>
    </row>
    <row r="257" ht="24.95" customHeight="1" spans="1:4">
      <c r="A257" s="362" t="s">
        <v>130</v>
      </c>
      <c r="B257" s="363">
        <v>58</v>
      </c>
      <c r="C257" s="363">
        <v>86</v>
      </c>
      <c r="D257" s="361">
        <f t="shared" si="4"/>
        <v>0.482758620689655</v>
      </c>
    </row>
    <row r="258" ht="24.95" customHeight="1" spans="1:4">
      <c r="A258" s="362" t="s">
        <v>269</v>
      </c>
      <c r="B258" s="363"/>
      <c r="C258" s="363">
        <v>26</v>
      </c>
      <c r="D258" s="361"/>
    </row>
    <row r="259" ht="24.95" customHeight="1" spans="1:4">
      <c r="A259" s="359" t="s">
        <v>270</v>
      </c>
      <c r="B259" s="365">
        <f>SUM(B260:B267)</f>
        <v>60992</v>
      </c>
      <c r="C259" s="365">
        <f>SUM(C260:C267)</f>
        <v>68743</v>
      </c>
      <c r="D259" s="361">
        <f t="shared" si="4"/>
        <v>0.127082240293809</v>
      </c>
    </row>
    <row r="260" ht="24.95" customHeight="1" spans="1:4">
      <c r="A260" s="362" t="s">
        <v>271</v>
      </c>
      <c r="B260" s="363">
        <v>5114</v>
      </c>
      <c r="C260" s="363">
        <v>7801</v>
      </c>
      <c r="D260" s="361">
        <f t="shared" si="4"/>
        <v>0.525420414548299</v>
      </c>
    </row>
    <row r="261" ht="24.95" customHeight="1" spans="1:4">
      <c r="A261" s="362" t="s">
        <v>272</v>
      </c>
      <c r="B261" s="363">
        <v>26254</v>
      </c>
      <c r="C261" s="363">
        <v>29316</v>
      </c>
      <c r="D261" s="361">
        <f t="shared" si="4"/>
        <v>0.116629846880475</v>
      </c>
    </row>
    <row r="262" ht="24.95" customHeight="1" spans="1:4">
      <c r="A262" s="362" t="s">
        <v>273</v>
      </c>
      <c r="B262" s="363">
        <v>14164</v>
      </c>
      <c r="C262" s="363">
        <v>14969</v>
      </c>
      <c r="D262" s="361">
        <f t="shared" si="4"/>
        <v>0.0568342276193166</v>
      </c>
    </row>
    <row r="263" ht="24.95" customHeight="1" spans="1:4">
      <c r="A263" s="362" t="s">
        <v>274</v>
      </c>
      <c r="B263" s="366">
        <v>7480</v>
      </c>
      <c r="C263" s="366">
        <v>7808</v>
      </c>
      <c r="D263" s="361">
        <f t="shared" si="4"/>
        <v>0.0438502673796791</v>
      </c>
    </row>
    <row r="264" ht="24.95" customHeight="1" spans="1:4">
      <c r="A264" s="362" t="s">
        <v>275</v>
      </c>
      <c r="B264" s="363"/>
      <c r="C264" s="363"/>
      <c r="D264" s="361"/>
    </row>
    <row r="265" ht="24.95" customHeight="1" spans="1:4">
      <c r="A265" s="362" t="s">
        <v>276</v>
      </c>
      <c r="B265" s="363"/>
      <c r="C265" s="363"/>
      <c r="D265" s="361"/>
    </row>
    <row r="266" ht="24.95" customHeight="1" spans="1:4">
      <c r="A266" s="362" t="s">
        <v>277</v>
      </c>
      <c r="B266" s="363"/>
      <c r="C266" s="363"/>
      <c r="D266" s="361"/>
    </row>
    <row r="267" ht="24.95" customHeight="1" spans="1:4">
      <c r="A267" s="362" t="s">
        <v>278</v>
      </c>
      <c r="B267" s="363">
        <v>7980</v>
      </c>
      <c r="C267" s="363">
        <v>8849</v>
      </c>
      <c r="D267" s="361">
        <f t="shared" si="4"/>
        <v>0.108897243107769</v>
      </c>
    </row>
    <row r="268" ht="24.95" customHeight="1" spans="1:4">
      <c r="A268" s="359" t="s">
        <v>279</v>
      </c>
      <c r="B268" s="365">
        <f>SUM(B269:B273)</f>
        <v>1395</v>
      </c>
      <c r="C268" s="365">
        <f>SUM(C269:C273)</f>
        <v>1455</v>
      </c>
      <c r="D268" s="361">
        <f t="shared" si="4"/>
        <v>0.043010752688172</v>
      </c>
    </row>
    <row r="269" ht="24.95" customHeight="1" spans="1:4">
      <c r="A269" s="362" t="s">
        <v>280</v>
      </c>
      <c r="B269" s="363">
        <v>1384</v>
      </c>
      <c r="C269" s="363"/>
      <c r="D269" s="361">
        <f t="shared" si="4"/>
        <v>-1</v>
      </c>
    </row>
    <row r="270" ht="24.95" customHeight="1" spans="1:4">
      <c r="A270" s="362" t="s">
        <v>281</v>
      </c>
      <c r="B270" s="363"/>
      <c r="C270" s="363">
        <v>1455</v>
      </c>
      <c r="D270" s="361"/>
    </row>
    <row r="271" ht="24.95" customHeight="1" spans="1:4">
      <c r="A271" s="362" t="s">
        <v>282</v>
      </c>
      <c r="B271" s="366"/>
      <c r="C271" s="366"/>
      <c r="D271" s="361"/>
    </row>
    <row r="272" ht="24.95" customHeight="1" spans="1:4">
      <c r="A272" s="362" t="s">
        <v>283</v>
      </c>
      <c r="B272" s="363"/>
      <c r="C272" s="363"/>
      <c r="D272" s="361"/>
    </row>
    <row r="273" ht="24.95" customHeight="1" spans="1:4">
      <c r="A273" s="362" t="s">
        <v>284</v>
      </c>
      <c r="B273" s="363">
        <v>11</v>
      </c>
      <c r="C273" s="363"/>
      <c r="D273" s="361">
        <f t="shared" si="4"/>
        <v>-1</v>
      </c>
    </row>
    <row r="274" ht="24.95" customHeight="1" spans="1:4">
      <c r="A274" s="359" t="s">
        <v>285</v>
      </c>
      <c r="B274" s="365"/>
      <c r="C274" s="365"/>
      <c r="D274" s="361"/>
    </row>
    <row r="275" ht="24.95" customHeight="1" spans="1:4">
      <c r="A275" s="362" t="s">
        <v>286</v>
      </c>
      <c r="B275" s="363"/>
      <c r="C275" s="363"/>
      <c r="D275" s="361"/>
    </row>
    <row r="276" ht="24.95" customHeight="1" spans="1:4">
      <c r="A276" s="362" t="s">
        <v>287</v>
      </c>
      <c r="B276" s="363"/>
      <c r="C276" s="363"/>
      <c r="D276" s="361"/>
    </row>
    <row r="277" ht="24.95" customHeight="1" spans="1:4">
      <c r="A277" s="362" t="s">
        <v>288</v>
      </c>
      <c r="B277" s="363"/>
      <c r="C277" s="363"/>
      <c r="D277" s="361"/>
    </row>
    <row r="278" ht="24.95" customHeight="1" spans="1:4">
      <c r="A278" s="362" t="s">
        <v>289</v>
      </c>
      <c r="B278" s="366"/>
      <c r="C278" s="366"/>
      <c r="D278" s="361"/>
    </row>
    <row r="279" ht="24.95" customHeight="1" spans="1:4">
      <c r="A279" s="362" t="s">
        <v>290</v>
      </c>
      <c r="B279" s="363"/>
      <c r="C279" s="363"/>
      <c r="D279" s="361"/>
    </row>
    <row r="280" ht="24.95" customHeight="1" spans="1:4">
      <c r="A280" s="359" t="s">
        <v>291</v>
      </c>
      <c r="B280" s="365"/>
      <c r="C280" s="365"/>
      <c r="D280" s="361"/>
    </row>
    <row r="281" ht="24.95" customHeight="1" spans="1:4">
      <c r="A281" s="362" t="s">
        <v>292</v>
      </c>
      <c r="B281" s="363"/>
      <c r="C281" s="363"/>
      <c r="D281" s="361"/>
    </row>
    <row r="282" ht="24.95" customHeight="1" spans="1:4">
      <c r="A282" s="362" t="s">
        <v>293</v>
      </c>
      <c r="B282" s="363"/>
      <c r="C282" s="363"/>
      <c r="D282" s="361"/>
    </row>
    <row r="283" ht="24.95" customHeight="1" spans="1:4">
      <c r="A283" s="362" t="s">
        <v>294</v>
      </c>
      <c r="B283" s="363"/>
      <c r="C283" s="363"/>
      <c r="D283" s="361"/>
    </row>
    <row r="284" ht="24.95" customHeight="1" spans="1:4">
      <c r="A284" s="359" t="s">
        <v>295</v>
      </c>
      <c r="B284" s="365"/>
      <c r="C284" s="365"/>
      <c r="D284" s="361"/>
    </row>
    <row r="285" ht="24.95" customHeight="1" spans="1:4">
      <c r="A285" s="362" t="s">
        <v>296</v>
      </c>
      <c r="B285" s="363"/>
      <c r="C285" s="363"/>
      <c r="D285" s="361"/>
    </row>
    <row r="286" ht="24.95" customHeight="1" spans="1:4">
      <c r="A286" s="362" t="s">
        <v>297</v>
      </c>
      <c r="B286" s="363"/>
      <c r="C286" s="363"/>
      <c r="D286" s="361"/>
    </row>
    <row r="287" ht="24.95" customHeight="1" spans="1:4">
      <c r="A287" s="362" t="s">
        <v>298</v>
      </c>
      <c r="B287" s="363"/>
      <c r="C287" s="363"/>
      <c r="D287" s="361"/>
    </row>
    <row r="288" ht="24.95" customHeight="1" spans="1:4">
      <c r="A288" s="359" t="s">
        <v>299</v>
      </c>
      <c r="B288" s="360">
        <f>SUM(B289:B291)</f>
        <v>491</v>
      </c>
      <c r="C288" s="360">
        <f>SUM(C289:C291)</f>
        <v>534</v>
      </c>
      <c r="D288" s="361">
        <f>(C288-B288)/B288</f>
        <v>0.0875763747454175</v>
      </c>
    </row>
    <row r="289" ht="24.95" customHeight="1" spans="1:4">
      <c r="A289" s="362" t="s">
        <v>300</v>
      </c>
      <c r="B289" s="366">
        <v>491</v>
      </c>
      <c r="C289" s="366">
        <v>534</v>
      </c>
      <c r="D289" s="361">
        <f>(C289-B289)/B289</f>
        <v>0.0875763747454175</v>
      </c>
    </row>
    <row r="290" ht="24.95" customHeight="1" spans="1:4">
      <c r="A290" s="362" t="s">
        <v>301</v>
      </c>
      <c r="B290" s="363"/>
      <c r="C290" s="363"/>
      <c r="D290" s="361"/>
    </row>
    <row r="291" ht="24.95" customHeight="1" spans="1:4">
      <c r="A291" s="362" t="s">
        <v>302</v>
      </c>
      <c r="B291" s="363"/>
      <c r="C291" s="363"/>
      <c r="D291" s="361"/>
    </row>
    <row r="292" ht="24.95" customHeight="1" spans="1:4">
      <c r="A292" s="359" t="s">
        <v>303</v>
      </c>
      <c r="B292" s="365">
        <f>SUM(B293:B297)</f>
        <v>1330</v>
      </c>
      <c r="C292" s="365">
        <f>SUM(C293:C297)</f>
        <v>704</v>
      </c>
      <c r="D292" s="361">
        <f>(C292-B292)/B292</f>
        <v>-0.470676691729323</v>
      </c>
    </row>
    <row r="293" ht="24.95" customHeight="1" spans="1:4">
      <c r="A293" s="362" t="s">
        <v>304</v>
      </c>
      <c r="B293" s="363">
        <v>680</v>
      </c>
      <c r="C293" s="363">
        <v>704</v>
      </c>
      <c r="D293" s="361">
        <f>(C293-B293)/B293</f>
        <v>0.0352941176470588</v>
      </c>
    </row>
    <row r="294" ht="24.95" customHeight="1" spans="1:4">
      <c r="A294" s="362" t="s">
        <v>305</v>
      </c>
      <c r="B294" s="366"/>
      <c r="C294" s="366"/>
      <c r="D294" s="361"/>
    </row>
    <row r="295" ht="24.95" customHeight="1" spans="1:4">
      <c r="A295" s="362" t="s">
        <v>306</v>
      </c>
      <c r="B295" s="363">
        <v>650</v>
      </c>
      <c r="C295" s="363"/>
      <c r="D295" s="361">
        <f>(C295-B295)/B295</f>
        <v>-1</v>
      </c>
    </row>
    <row r="296" ht="24.95" customHeight="1" spans="1:4">
      <c r="A296" s="362" t="s">
        <v>307</v>
      </c>
      <c r="B296" s="363"/>
      <c r="C296" s="363"/>
      <c r="D296" s="361"/>
    </row>
    <row r="297" ht="24.95" customHeight="1" spans="1:4">
      <c r="A297" s="362" t="s">
        <v>308</v>
      </c>
      <c r="B297" s="363"/>
      <c r="C297" s="363"/>
      <c r="D297" s="361"/>
    </row>
    <row r="298" ht="24.95" customHeight="1" spans="1:4">
      <c r="A298" s="359" t="s">
        <v>309</v>
      </c>
      <c r="B298" s="365">
        <f>SUM(B299:B304)</f>
        <v>9000</v>
      </c>
      <c r="C298" s="365">
        <f>SUM(C299:C304)</f>
        <v>9000</v>
      </c>
      <c r="D298" s="361">
        <f>(C298-B298)/B298</f>
        <v>0</v>
      </c>
    </row>
    <row r="299" ht="24.95" customHeight="1" spans="1:4">
      <c r="A299" s="362" t="s">
        <v>310</v>
      </c>
      <c r="B299" s="363"/>
      <c r="C299" s="363"/>
      <c r="D299" s="361"/>
    </row>
    <row r="300" ht="24.95" customHeight="1" spans="1:4">
      <c r="A300" s="362" t="s">
        <v>311</v>
      </c>
      <c r="B300" s="363"/>
      <c r="C300" s="363"/>
      <c r="D300" s="361"/>
    </row>
    <row r="301" s="355" customFormat="1" ht="24.95" customHeight="1" spans="1:4">
      <c r="A301" s="362" t="s">
        <v>312</v>
      </c>
      <c r="B301" s="363"/>
      <c r="C301" s="363"/>
      <c r="D301" s="361"/>
    </row>
    <row r="302" ht="24.95" customHeight="1" spans="1:4">
      <c r="A302" s="362" t="s">
        <v>313</v>
      </c>
      <c r="B302" s="363"/>
      <c r="C302" s="363"/>
      <c r="D302" s="361"/>
    </row>
    <row r="303" ht="24.95" customHeight="1" spans="1:4">
      <c r="A303" s="362" t="s">
        <v>314</v>
      </c>
      <c r="B303" s="366"/>
      <c r="C303" s="366"/>
      <c r="D303" s="361"/>
    </row>
    <row r="304" s="355" customFormat="1" ht="24.95" customHeight="1" spans="1:4">
      <c r="A304" s="362" t="s">
        <v>315</v>
      </c>
      <c r="B304" s="363">
        <v>9000</v>
      </c>
      <c r="C304" s="363">
        <v>9000</v>
      </c>
      <c r="D304" s="361">
        <f>(C304-B304)/B304</f>
        <v>0</v>
      </c>
    </row>
    <row r="305" ht="24.95" customHeight="1" spans="1:4">
      <c r="A305" s="359" t="s">
        <v>316</v>
      </c>
      <c r="B305" s="365"/>
      <c r="C305" s="365"/>
      <c r="D305" s="361"/>
    </row>
    <row r="306" ht="24.95" customHeight="1" spans="1:4">
      <c r="A306" s="362" t="s">
        <v>317</v>
      </c>
      <c r="B306" s="363"/>
      <c r="C306" s="363"/>
      <c r="D306" s="361"/>
    </row>
    <row r="307" ht="24.95" customHeight="1" spans="1:4">
      <c r="A307" s="359" t="s">
        <v>95</v>
      </c>
      <c r="B307" s="365">
        <f>B308+B313+B321+B327+B331+B336+B341+B348+B352+B356</f>
        <v>7907</v>
      </c>
      <c r="C307" s="365">
        <f>C308+C313+C321+C327+C331+C336+C341+C348+C352+C356</f>
        <v>5137</v>
      </c>
      <c r="D307" s="361">
        <f t="shared" ref="D307:D343" si="5">(C307-B307)/B307</f>
        <v>-0.350322499051473</v>
      </c>
    </row>
    <row r="308" ht="24.95" customHeight="1" spans="1:4">
      <c r="A308" s="359" t="s">
        <v>318</v>
      </c>
      <c r="B308" s="365">
        <f>SUM(B309:B312)</f>
        <v>198</v>
      </c>
      <c r="C308" s="365">
        <f>SUM(C309:C312)</f>
        <v>216</v>
      </c>
      <c r="D308" s="361">
        <f t="shared" si="5"/>
        <v>0.0909090909090909</v>
      </c>
    </row>
    <row r="309" ht="24.95" customHeight="1" spans="1:4">
      <c r="A309" s="362" t="s">
        <v>128</v>
      </c>
      <c r="B309" s="363">
        <v>198</v>
      </c>
      <c r="C309" s="363">
        <v>216</v>
      </c>
      <c r="D309" s="361">
        <f t="shared" si="5"/>
        <v>0.0909090909090909</v>
      </c>
    </row>
    <row r="310" ht="24.95" customHeight="1" spans="1:4">
      <c r="A310" s="362" t="s">
        <v>129</v>
      </c>
      <c r="B310" s="363"/>
      <c r="C310" s="363"/>
      <c r="D310" s="361"/>
    </row>
    <row r="311" ht="24.95" customHeight="1" spans="1:4">
      <c r="A311" s="362" t="s">
        <v>130</v>
      </c>
      <c r="B311" s="366"/>
      <c r="C311" s="366"/>
      <c r="D311" s="361"/>
    </row>
    <row r="312" ht="24.95" customHeight="1" spans="1:4">
      <c r="A312" s="362" t="s">
        <v>319</v>
      </c>
      <c r="B312" s="363"/>
      <c r="C312" s="363"/>
      <c r="D312" s="361"/>
    </row>
    <row r="313" ht="24.95" customHeight="1" spans="1:4">
      <c r="A313" s="359" t="s">
        <v>320</v>
      </c>
      <c r="B313" s="365"/>
      <c r="C313" s="365"/>
      <c r="D313" s="361"/>
    </row>
    <row r="314" ht="24.95" customHeight="1" spans="1:4">
      <c r="A314" s="362" t="s">
        <v>321</v>
      </c>
      <c r="B314" s="363"/>
      <c r="C314" s="363"/>
      <c r="D314" s="361"/>
    </row>
    <row r="315" ht="24.95" customHeight="1" spans="1:4">
      <c r="A315" s="362" t="s">
        <v>322</v>
      </c>
      <c r="B315" s="363"/>
      <c r="C315" s="363"/>
      <c r="D315" s="361"/>
    </row>
    <row r="316" ht="24.95" customHeight="1" spans="1:4">
      <c r="A316" s="362" t="s">
        <v>323</v>
      </c>
      <c r="B316" s="366"/>
      <c r="C316" s="366"/>
      <c r="D316" s="361"/>
    </row>
    <row r="317" ht="24.95" customHeight="1" spans="1:4">
      <c r="A317" s="362" t="s">
        <v>324</v>
      </c>
      <c r="B317" s="363"/>
      <c r="C317" s="363"/>
      <c r="D317" s="361"/>
    </row>
    <row r="318" ht="24.95" customHeight="1" spans="1:4">
      <c r="A318" s="362" t="s">
        <v>325</v>
      </c>
      <c r="B318" s="363"/>
      <c r="C318" s="363"/>
      <c r="D318" s="361"/>
    </row>
    <row r="319" ht="24.95" customHeight="1" spans="1:4">
      <c r="A319" s="362" t="s">
        <v>326</v>
      </c>
      <c r="B319" s="363"/>
      <c r="C319" s="363"/>
      <c r="D319" s="361"/>
    </row>
    <row r="320" ht="24.95" customHeight="1" spans="1:4">
      <c r="A320" s="362" t="s">
        <v>327</v>
      </c>
      <c r="B320" s="366"/>
      <c r="C320" s="366"/>
      <c r="D320" s="361"/>
    </row>
    <row r="321" ht="24.95" customHeight="1" spans="1:4">
      <c r="A321" s="359" t="s">
        <v>328</v>
      </c>
      <c r="B321" s="365"/>
      <c r="C321" s="365"/>
      <c r="D321" s="361"/>
    </row>
    <row r="322" ht="24.95" customHeight="1" spans="1:4">
      <c r="A322" s="362" t="s">
        <v>321</v>
      </c>
      <c r="B322" s="363"/>
      <c r="C322" s="363"/>
      <c r="D322" s="361"/>
    </row>
    <row r="323" ht="24.95" customHeight="1" spans="1:4">
      <c r="A323" s="362" t="s">
        <v>329</v>
      </c>
      <c r="B323" s="363"/>
      <c r="C323" s="363"/>
      <c r="D323" s="361"/>
    </row>
    <row r="324" ht="24.95" customHeight="1" spans="1:4">
      <c r="A324" s="362" t="s">
        <v>330</v>
      </c>
      <c r="B324" s="366"/>
      <c r="C324" s="366"/>
      <c r="D324" s="361"/>
    </row>
    <row r="325" ht="24.95" customHeight="1" spans="1:4">
      <c r="A325" s="362" t="s">
        <v>331</v>
      </c>
      <c r="B325" s="363"/>
      <c r="C325" s="363"/>
      <c r="D325" s="361"/>
    </row>
    <row r="326" ht="24.95" customHeight="1" spans="1:4">
      <c r="A326" s="362" t="s">
        <v>332</v>
      </c>
      <c r="B326" s="363"/>
      <c r="C326" s="363"/>
      <c r="D326" s="361"/>
    </row>
    <row r="327" ht="24.95" customHeight="1" spans="1:4">
      <c r="A327" s="359" t="s">
        <v>333</v>
      </c>
      <c r="B327" s="365">
        <f>SUM(B328:B330)</f>
        <v>7362</v>
      </c>
      <c r="C327" s="365">
        <f>SUM(C328:C330)</f>
        <v>4656</v>
      </c>
      <c r="D327" s="361">
        <f t="shared" si="5"/>
        <v>-0.367563162184189</v>
      </c>
    </row>
    <row r="328" ht="24.95" customHeight="1" spans="1:4">
      <c r="A328" s="362" t="s">
        <v>321</v>
      </c>
      <c r="B328" s="366"/>
      <c r="C328" s="366"/>
      <c r="D328" s="361"/>
    </row>
    <row r="329" ht="24.95" customHeight="1" spans="1:4">
      <c r="A329" s="362" t="s">
        <v>334</v>
      </c>
      <c r="B329" s="363">
        <v>7109</v>
      </c>
      <c r="C329" s="363">
        <v>4656</v>
      </c>
      <c r="D329" s="361">
        <f t="shared" si="5"/>
        <v>-0.345055563370376</v>
      </c>
    </row>
    <row r="330" ht="24.95" customHeight="1" spans="1:4">
      <c r="A330" s="362" t="s">
        <v>335</v>
      </c>
      <c r="B330" s="363">
        <v>253</v>
      </c>
      <c r="C330" s="363"/>
      <c r="D330" s="361">
        <f t="shared" si="5"/>
        <v>-1</v>
      </c>
    </row>
    <row r="331" ht="24.95" customHeight="1" spans="1:4">
      <c r="A331" s="359" t="s">
        <v>336</v>
      </c>
      <c r="B331" s="365"/>
      <c r="C331" s="365"/>
      <c r="D331" s="361"/>
    </row>
    <row r="332" ht="24.95" customHeight="1" spans="1:4">
      <c r="A332" s="362" t="s">
        <v>321</v>
      </c>
      <c r="B332" s="366"/>
      <c r="C332" s="366"/>
      <c r="D332" s="361"/>
    </row>
    <row r="333" ht="24.95" customHeight="1" spans="1:4">
      <c r="A333" s="362" t="s">
        <v>337</v>
      </c>
      <c r="B333" s="363"/>
      <c r="C333" s="363"/>
      <c r="D333" s="361"/>
    </row>
    <row r="334" ht="24.95" customHeight="1" spans="1:4">
      <c r="A334" s="362" t="s">
        <v>338</v>
      </c>
      <c r="B334" s="363"/>
      <c r="C334" s="363"/>
      <c r="D334" s="361"/>
    </row>
    <row r="335" ht="24.95" customHeight="1" spans="1:4">
      <c r="A335" s="362" t="s">
        <v>339</v>
      </c>
      <c r="B335" s="363"/>
      <c r="C335" s="363"/>
      <c r="D335" s="361"/>
    </row>
    <row r="336" ht="24.95" customHeight="1" spans="1:4">
      <c r="A336" s="359" t="s">
        <v>340</v>
      </c>
      <c r="B336" s="365"/>
      <c r="C336" s="365"/>
      <c r="D336" s="361"/>
    </row>
    <row r="337" ht="24.95" customHeight="1" spans="1:4">
      <c r="A337" s="362" t="s">
        <v>341</v>
      </c>
      <c r="B337" s="363"/>
      <c r="C337" s="363"/>
      <c r="D337" s="361"/>
    </row>
    <row r="338" ht="24.95" customHeight="1" spans="1:4">
      <c r="A338" s="362" t="s">
        <v>342</v>
      </c>
      <c r="B338" s="363"/>
      <c r="C338" s="363"/>
      <c r="D338" s="361"/>
    </row>
    <row r="339" ht="24.95" customHeight="1" spans="1:4">
      <c r="A339" s="362" t="s">
        <v>343</v>
      </c>
      <c r="B339" s="363"/>
      <c r="C339" s="363"/>
      <c r="D339" s="361"/>
    </row>
    <row r="340" ht="24.95" customHeight="1" spans="1:4">
      <c r="A340" s="362" t="s">
        <v>344</v>
      </c>
      <c r="B340" s="366"/>
      <c r="C340" s="366"/>
      <c r="D340" s="361"/>
    </row>
    <row r="341" ht="24.95" customHeight="1" spans="1:4">
      <c r="A341" s="359" t="s">
        <v>345</v>
      </c>
      <c r="B341" s="360">
        <f>SUM(B342:B347)</f>
        <v>347</v>
      </c>
      <c r="C341" s="360">
        <f>SUM(C342:C347)</f>
        <v>265</v>
      </c>
      <c r="D341" s="361">
        <f t="shared" si="5"/>
        <v>-0.236311239193084</v>
      </c>
    </row>
    <row r="342" ht="24.95" customHeight="1" spans="1:4">
      <c r="A342" s="362" t="s">
        <v>321</v>
      </c>
      <c r="B342" s="363">
        <v>101</v>
      </c>
      <c r="C342" s="363">
        <v>130</v>
      </c>
      <c r="D342" s="361">
        <f t="shared" si="5"/>
        <v>0.287128712871287</v>
      </c>
    </row>
    <row r="343" ht="24.95" customHeight="1" spans="1:4">
      <c r="A343" s="362" t="s">
        <v>346</v>
      </c>
      <c r="B343" s="363">
        <v>240</v>
      </c>
      <c r="C343" s="363">
        <v>132</v>
      </c>
      <c r="D343" s="361">
        <f t="shared" si="5"/>
        <v>-0.45</v>
      </c>
    </row>
    <row r="344" ht="24.95" customHeight="1" spans="1:4">
      <c r="A344" s="362" t="s">
        <v>347</v>
      </c>
      <c r="B344" s="363"/>
      <c r="C344" s="363"/>
      <c r="D344" s="361"/>
    </row>
    <row r="345" ht="24.95" customHeight="1" spans="1:4">
      <c r="A345" s="362" t="s">
        <v>348</v>
      </c>
      <c r="B345" s="363"/>
      <c r="C345" s="363"/>
      <c r="D345" s="361"/>
    </row>
    <row r="346" ht="24.95" customHeight="1" spans="1:4">
      <c r="A346" s="362" t="s">
        <v>349</v>
      </c>
      <c r="B346" s="366"/>
      <c r="C346" s="366"/>
      <c r="D346" s="361"/>
    </row>
    <row r="347" ht="24.95" customHeight="1" spans="1:4">
      <c r="A347" s="362" t="s">
        <v>350</v>
      </c>
      <c r="B347" s="363">
        <v>6</v>
      </c>
      <c r="C347" s="363">
        <v>3</v>
      </c>
      <c r="D347" s="361">
        <f>(C347-B347)/B347</f>
        <v>-0.5</v>
      </c>
    </row>
    <row r="348" ht="24.95" customHeight="1" spans="1:4">
      <c r="A348" s="359" t="s">
        <v>351</v>
      </c>
      <c r="B348" s="365"/>
      <c r="C348" s="365"/>
      <c r="D348" s="361"/>
    </row>
    <row r="349" ht="24.95" customHeight="1" spans="1:4">
      <c r="A349" s="362" t="s">
        <v>352</v>
      </c>
      <c r="B349" s="363"/>
      <c r="C349" s="363"/>
      <c r="D349" s="361"/>
    </row>
    <row r="350" ht="24.95" customHeight="1" spans="1:4">
      <c r="A350" s="362" t="s">
        <v>353</v>
      </c>
      <c r="B350" s="363"/>
      <c r="C350" s="363"/>
      <c r="D350" s="361"/>
    </row>
    <row r="351" ht="24.95" customHeight="1" spans="1:4">
      <c r="A351" s="362" t="s">
        <v>354</v>
      </c>
      <c r="B351" s="363"/>
      <c r="C351" s="363"/>
      <c r="D351" s="361"/>
    </row>
    <row r="352" ht="24.95" customHeight="1" spans="1:4">
      <c r="A352" s="359" t="s">
        <v>355</v>
      </c>
      <c r="B352" s="365"/>
      <c r="C352" s="365"/>
      <c r="D352" s="361"/>
    </row>
    <row r="353" ht="24.95" customHeight="1" spans="1:4">
      <c r="A353" s="362" t="s">
        <v>356</v>
      </c>
      <c r="B353" s="363"/>
      <c r="C353" s="363"/>
      <c r="D353" s="361"/>
    </row>
    <row r="354" ht="24.95" customHeight="1" spans="1:4">
      <c r="A354" s="362" t="s">
        <v>357</v>
      </c>
      <c r="B354" s="363"/>
      <c r="C354" s="363"/>
      <c r="D354" s="361"/>
    </row>
    <row r="355" ht="24.95" customHeight="1" spans="1:4">
      <c r="A355" s="362" t="s">
        <v>358</v>
      </c>
      <c r="B355" s="363"/>
      <c r="C355" s="363"/>
      <c r="D355" s="361"/>
    </row>
    <row r="356" ht="24.95" customHeight="1" spans="1:4">
      <c r="A356" s="359" t="s">
        <v>359</v>
      </c>
      <c r="B356" s="360"/>
      <c r="C356" s="360"/>
      <c r="D356" s="361"/>
    </row>
    <row r="357" ht="24.95" customHeight="1" spans="1:4">
      <c r="A357" s="362" t="s">
        <v>360</v>
      </c>
      <c r="B357" s="363"/>
      <c r="C357" s="363"/>
      <c r="D357" s="361"/>
    </row>
    <row r="358" ht="24.95" customHeight="1" spans="1:4">
      <c r="A358" s="362" t="s">
        <v>361</v>
      </c>
      <c r="B358" s="363"/>
      <c r="C358" s="363"/>
      <c r="D358" s="361"/>
    </row>
    <row r="359" ht="24.95" customHeight="1" spans="1:4">
      <c r="A359" s="362" t="s">
        <v>362</v>
      </c>
      <c r="B359" s="363"/>
      <c r="C359" s="363"/>
      <c r="D359" s="361"/>
    </row>
    <row r="360" ht="24.95" customHeight="1" spans="1:4">
      <c r="A360" s="362" t="s">
        <v>363</v>
      </c>
      <c r="B360" s="363"/>
      <c r="C360" s="363"/>
      <c r="D360" s="361"/>
    </row>
    <row r="361" ht="24.95" customHeight="1" spans="1:4">
      <c r="A361" s="359" t="s">
        <v>96</v>
      </c>
      <c r="B361" s="365">
        <f>B362+B378+B386+B397+B406+B414</f>
        <v>4945</v>
      </c>
      <c r="C361" s="365">
        <f>C362+C378+C386+C397+C406+C414</f>
        <v>4842</v>
      </c>
      <c r="D361" s="361">
        <f t="shared" ref="D361:D405" si="6">(C361-B361)/B361</f>
        <v>-0.0208291203235592</v>
      </c>
    </row>
    <row r="362" ht="24.95" customHeight="1" spans="1:4">
      <c r="A362" s="359" t="s">
        <v>364</v>
      </c>
      <c r="B362" s="360">
        <f>SUM(B363:B377)</f>
        <v>2992</v>
      </c>
      <c r="C362" s="360">
        <f>SUM(C363:C377)</f>
        <v>3185</v>
      </c>
      <c r="D362" s="361">
        <f t="shared" si="6"/>
        <v>0.0645053475935829</v>
      </c>
    </row>
    <row r="363" ht="24.95" customHeight="1" spans="1:4">
      <c r="A363" s="362" t="s">
        <v>128</v>
      </c>
      <c r="B363" s="363">
        <v>265</v>
      </c>
      <c r="C363" s="363">
        <v>308</v>
      </c>
      <c r="D363" s="361">
        <f t="shared" si="6"/>
        <v>0.162264150943396</v>
      </c>
    </row>
    <row r="364" ht="24.95" customHeight="1" spans="1:4">
      <c r="A364" s="362" t="s">
        <v>129</v>
      </c>
      <c r="B364" s="363">
        <v>94</v>
      </c>
      <c r="C364" s="363">
        <v>51</v>
      </c>
      <c r="D364" s="361">
        <f t="shared" si="6"/>
        <v>-0.457446808510638</v>
      </c>
    </row>
    <row r="365" ht="24.95" customHeight="1" spans="1:4">
      <c r="A365" s="362" t="s">
        <v>130</v>
      </c>
      <c r="B365" s="363"/>
      <c r="C365" s="363"/>
      <c r="D365" s="361"/>
    </row>
    <row r="366" ht="24.95" customHeight="1" spans="1:4">
      <c r="A366" s="362" t="s">
        <v>365</v>
      </c>
      <c r="B366" s="363">
        <v>379</v>
      </c>
      <c r="C366" s="363">
        <v>346</v>
      </c>
      <c r="D366" s="361">
        <f t="shared" si="6"/>
        <v>-0.0870712401055409</v>
      </c>
    </row>
    <row r="367" ht="24.95" customHeight="1" spans="1:4">
      <c r="A367" s="362" t="s">
        <v>366</v>
      </c>
      <c r="B367" s="363"/>
      <c r="C367" s="363"/>
      <c r="D367" s="361"/>
    </row>
    <row r="368" ht="24.95" customHeight="1" spans="1:4">
      <c r="A368" s="362" t="s">
        <v>367</v>
      </c>
      <c r="B368" s="366"/>
      <c r="C368" s="366"/>
      <c r="D368" s="361"/>
    </row>
    <row r="369" ht="24.95" customHeight="1" spans="1:4">
      <c r="A369" s="362" t="s">
        <v>368</v>
      </c>
      <c r="B369" s="363">
        <v>184</v>
      </c>
      <c r="C369" s="363">
        <v>115</v>
      </c>
      <c r="D369" s="361">
        <f t="shared" si="6"/>
        <v>-0.375</v>
      </c>
    </row>
    <row r="370" ht="24.95" customHeight="1" spans="1:4">
      <c r="A370" s="362" t="s">
        <v>369</v>
      </c>
      <c r="B370" s="363"/>
      <c r="C370" s="363"/>
      <c r="D370" s="361"/>
    </row>
    <row r="371" ht="24.95" customHeight="1" spans="1:4">
      <c r="A371" s="362" t="s">
        <v>370</v>
      </c>
      <c r="B371" s="363">
        <v>1711</v>
      </c>
      <c r="C371" s="363">
        <v>1955</v>
      </c>
      <c r="D371" s="361">
        <f t="shared" si="6"/>
        <v>0.14260666277031</v>
      </c>
    </row>
    <row r="372" ht="24.95" customHeight="1" spans="1:4">
      <c r="A372" s="362" t="s">
        <v>371</v>
      </c>
      <c r="B372" s="363"/>
      <c r="C372" s="363"/>
      <c r="D372" s="361"/>
    </row>
    <row r="373" ht="24.95" customHeight="1" spans="1:4">
      <c r="A373" s="362" t="s">
        <v>372</v>
      </c>
      <c r="B373" s="366"/>
      <c r="C373" s="366"/>
      <c r="D373" s="361"/>
    </row>
    <row r="374" ht="24.95" customHeight="1" spans="1:4">
      <c r="A374" s="362" t="s">
        <v>373</v>
      </c>
      <c r="B374" s="363">
        <v>353</v>
      </c>
      <c r="C374" s="363">
        <v>405</v>
      </c>
      <c r="D374" s="361">
        <f t="shared" si="6"/>
        <v>0.147308781869688</v>
      </c>
    </row>
    <row r="375" ht="24.95" customHeight="1" spans="1:4">
      <c r="A375" s="362" t="s">
        <v>374</v>
      </c>
      <c r="B375" s="363">
        <v>6</v>
      </c>
      <c r="C375" s="363">
        <v>5</v>
      </c>
      <c r="D375" s="361">
        <f t="shared" si="6"/>
        <v>-0.166666666666667</v>
      </c>
    </row>
    <row r="376" ht="24.95" customHeight="1" spans="1:4">
      <c r="A376" s="362" t="s">
        <v>375</v>
      </c>
      <c r="B376" s="363"/>
      <c r="C376" s="363"/>
      <c r="D376" s="361"/>
    </row>
    <row r="377" ht="24.95" customHeight="1" spans="1:4">
      <c r="A377" s="362" t="s">
        <v>376</v>
      </c>
      <c r="B377" s="363"/>
      <c r="C377" s="363"/>
      <c r="D377" s="361"/>
    </row>
    <row r="378" ht="24.95" customHeight="1" spans="1:4">
      <c r="A378" s="359" t="s">
        <v>377</v>
      </c>
      <c r="B378" s="360">
        <f>SUM(B379:B385)</f>
        <v>152</v>
      </c>
      <c r="C378" s="360">
        <f>SUM(C379:C385)</f>
        <v>125</v>
      </c>
      <c r="D378" s="361">
        <f t="shared" si="6"/>
        <v>-0.177631578947368</v>
      </c>
    </row>
    <row r="379" ht="24.95" customHeight="1" spans="1:4">
      <c r="A379" s="362" t="s">
        <v>128</v>
      </c>
      <c r="B379" s="363"/>
      <c r="C379" s="363">
        <v>9</v>
      </c>
      <c r="D379" s="361"/>
    </row>
    <row r="380" ht="24.95" customHeight="1" spans="1:4">
      <c r="A380" s="362" t="s">
        <v>129</v>
      </c>
      <c r="B380" s="363"/>
      <c r="C380" s="363"/>
      <c r="D380" s="361"/>
    </row>
    <row r="381" ht="24.95" customHeight="1" spans="1:4">
      <c r="A381" s="362" t="s">
        <v>130</v>
      </c>
      <c r="B381" s="363"/>
      <c r="C381" s="363"/>
      <c r="D381" s="361"/>
    </row>
    <row r="382" ht="24.95" customHeight="1" spans="1:4">
      <c r="A382" s="362" t="s">
        <v>378</v>
      </c>
      <c r="B382" s="363">
        <v>152</v>
      </c>
      <c r="C382" s="363">
        <v>95</v>
      </c>
      <c r="D382" s="361">
        <f t="shared" si="6"/>
        <v>-0.375</v>
      </c>
    </row>
    <row r="383" ht="24.95" customHeight="1" spans="1:4">
      <c r="A383" s="362" t="s">
        <v>379</v>
      </c>
      <c r="B383" s="363"/>
      <c r="C383" s="363">
        <v>11</v>
      </c>
      <c r="D383" s="361"/>
    </row>
    <row r="384" ht="24.95" customHeight="1" spans="1:4">
      <c r="A384" s="362" t="s">
        <v>380</v>
      </c>
      <c r="B384" s="363"/>
      <c r="C384" s="363"/>
      <c r="D384" s="361"/>
    </row>
    <row r="385" ht="24.95" customHeight="1" spans="1:4">
      <c r="A385" s="362" t="s">
        <v>381</v>
      </c>
      <c r="B385" s="366"/>
      <c r="C385" s="366">
        <v>10</v>
      </c>
      <c r="D385" s="361"/>
    </row>
    <row r="386" ht="24.95" customHeight="1" spans="1:4">
      <c r="A386" s="359" t="s">
        <v>382</v>
      </c>
      <c r="B386" s="365">
        <f>SUM(B387:B396)</f>
        <v>505</v>
      </c>
      <c r="C386" s="365">
        <f>SUM(C387:C396)</f>
        <v>529</v>
      </c>
      <c r="D386" s="361">
        <f t="shared" si="6"/>
        <v>0.0475247524752475</v>
      </c>
    </row>
    <row r="387" ht="24.95" customHeight="1" spans="1:4">
      <c r="A387" s="362" t="s">
        <v>128</v>
      </c>
      <c r="B387" s="363"/>
      <c r="C387" s="363">
        <v>1</v>
      </c>
      <c r="D387" s="361"/>
    </row>
    <row r="388" ht="24.95" customHeight="1" spans="1:4">
      <c r="A388" s="362" t="s">
        <v>129</v>
      </c>
      <c r="B388" s="363"/>
      <c r="C388" s="363"/>
      <c r="D388" s="361"/>
    </row>
    <row r="389" ht="24.95" customHeight="1" spans="1:4">
      <c r="A389" s="362" t="s">
        <v>130</v>
      </c>
      <c r="B389" s="366"/>
      <c r="C389" s="366"/>
      <c r="D389" s="361"/>
    </row>
    <row r="390" ht="24.95" customHeight="1" spans="1:4">
      <c r="A390" s="362" t="s">
        <v>383</v>
      </c>
      <c r="B390" s="363"/>
      <c r="C390" s="363"/>
      <c r="D390" s="361"/>
    </row>
    <row r="391" ht="24.95" customHeight="1" spans="1:4">
      <c r="A391" s="362" t="s">
        <v>384</v>
      </c>
      <c r="B391" s="363"/>
      <c r="C391" s="363"/>
      <c r="D391" s="361"/>
    </row>
    <row r="392" ht="24.95" customHeight="1" spans="1:4">
      <c r="A392" s="362" t="s">
        <v>385</v>
      </c>
      <c r="B392" s="366"/>
      <c r="C392" s="366"/>
      <c r="D392" s="361"/>
    </row>
    <row r="393" ht="24.95" customHeight="1" spans="1:4">
      <c r="A393" s="362" t="s">
        <v>386</v>
      </c>
      <c r="B393" s="363">
        <v>228</v>
      </c>
      <c r="C393" s="363">
        <v>246</v>
      </c>
      <c r="D393" s="361">
        <f t="shared" si="6"/>
        <v>0.0789473684210526</v>
      </c>
    </row>
    <row r="394" ht="24.95" customHeight="1" spans="1:4">
      <c r="A394" s="362" t="s">
        <v>387</v>
      </c>
      <c r="B394" s="363">
        <v>277</v>
      </c>
      <c r="C394" s="363">
        <v>282</v>
      </c>
      <c r="D394" s="361">
        <f t="shared" si="6"/>
        <v>0.0180505415162455</v>
      </c>
    </row>
    <row r="395" ht="24.95" customHeight="1" spans="1:4">
      <c r="A395" s="362" t="s">
        <v>388</v>
      </c>
      <c r="B395" s="363"/>
      <c r="C395" s="363"/>
      <c r="D395" s="361"/>
    </row>
    <row r="396" ht="24.95" customHeight="1" spans="1:4">
      <c r="A396" s="362" t="s">
        <v>389</v>
      </c>
      <c r="B396" s="363"/>
      <c r="C396" s="363"/>
      <c r="D396" s="361"/>
    </row>
    <row r="397" ht="24.95" customHeight="1" spans="1:4">
      <c r="A397" s="359" t="s">
        <v>390</v>
      </c>
      <c r="B397" s="360">
        <f>SUM(B398:B405)</f>
        <v>947</v>
      </c>
      <c r="C397" s="360">
        <f>SUM(C398:C405)</f>
        <v>697</v>
      </c>
      <c r="D397" s="361">
        <f t="shared" si="6"/>
        <v>-0.263991552270327</v>
      </c>
    </row>
    <row r="398" ht="24.95" customHeight="1" spans="1:4">
      <c r="A398" s="362" t="s">
        <v>128</v>
      </c>
      <c r="B398" s="366"/>
      <c r="C398" s="366"/>
      <c r="D398" s="361"/>
    </row>
    <row r="399" ht="24.95" customHeight="1" spans="1:4">
      <c r="A399" s="362" t="s">
        <v>129</v>
      </c>
      <c r="B399" s="363"/>
      <c r="C399" s="363"/>
      <c r="D399" s="361"/>
    </row>
    <row r="400" ht="24.95" customHeight="1" spans="1:4">
      <c r="A400" s="362" t="s">
        <v>130</v>
      </c>
      <c r="B400" s="363"/>
      <c r="C400" s="363"/>
      <c r="D400" s="361"/>
    </row>
    <row r="401" ht="24.95" customHeight="1" spans="1:4">
      <c r="A401" s="362" t="s">
        <v>391</v>
      </c>
      <c r="B401" s="363"/>
      <c r="C401" s="363"/>
      <c r="D401" s="361"/>
    </row>
    <row r="402" ht="24.95" customHeight="1" spans="1:4">
      <c r="A402" s="362" t="s">
        <v>392</v>
      </c>
      <c r="B402" s="363"/>
      <c r="C402" s="363"/>
      <c r="D402" s="361"/>
    </row>
    <row r="403" ht="24.95" customHeight="1" spans="1:4">
      <c r="A403" s="362" t="s">
        <v>393</v>
      </c>
      <c r="B403" s="363"/>
      <c r="C403" s="363"/>
      <c r="D403" s="361"/>
    </row>
    <row r="404" ht="24.95" customHeight="1" spans="1:4">
      <c r="A404" s="362" t="s">
        <v>394</v>
      </c>
      <c r="B404" s="363"/>
      <c r="C404" s="363"/>
      <c r="D404" s="361"/>
    </row>
    <row r="405" ht="24.95" customHeight="1" spans="1:4">
      <c r="A405" s="362" t="s">
        <v>395</v>
      </c>
      <c r="B405" s="363">
        <v>947</v>
      </c>
      <c r="C405" s="363">
        <v>697</v>
      </c>
      <c r="D405" s="361">
        <f t="shared" si="6"/>
        <v>-0.263991552270327</v>
      </c>
    </row>
    <row r="406" ht="24.95" customHeight="1" spans="1:4">
      <c r="A406" s="359" t="s">
        <v>396</v>
      </c>
      <c r="B406" s="365"/>
      <c r="C406" s="365"/>
      <c r="D406" s="361"/>
    </row>
    <row r="407" ht="24.95" customHeight="1" spans="1:4">
      <c r="A407" s="362" t="s">
        <v>128</v>
      </c>
      <c r="B407" s="363"/>
      <c r="C407" s="363"/>
      <c r="D407" s="361"/>
    </row>
    <row r="408" ht="24.95" customHeight="1" spans="1:4">
      <c r="A408" s="362" t="s">
        <v>129</v>
      </c>
      <c r="B408" s="363"/>
      <c r="C408" s="363"/>
      <c r="D408" s="361"/>
    </row>
    <row r="409" ht="24.95" customHeight="1" spans="1:4">
      <c r="A409" s="362" t="s">
        <v>130</v>
      </c>
      <c r="B409" s="363"/>
      <c r="C409" s="363"/>
      <c r="D409" s="361"/>
    </row>
    <row r="410" ht="24.95" customHeight="1" spans="1:4">
      <c r="A410" s="362" t="s">
        <v>397</v>
      </c>
      <c r="B410" s="363"/>
      <c r="C410" s="363"/>
      <c r="D410" s="361"/>
    </row>
    <row r="411" ht="24.95" customHeight="1" spans="1:4">
      <c r="A411" s="362" t="s">
        <v>398</v>
      </c>
      <c r="B411" s="363"/>
      <c r="C411" s="363"/>
      <c r="D411" s="361"/>
    </row>
    <row r="412" ht="24.95" customHeight="1" spans="1:4">
      <c r="A412" s="362" t="s">
        <v>399</v>
      </c>
      <c r="B412" s="363"/>
      <c r="C412" s="363"/>
      <c r="D412" s="361"/>
    </row>
    <row r="413" ht="24.95" customHeight="1" spans="1:4">
      <c r="A413" s="362" t="s">
        <v>400</v>
      </c>
      <c r="B413" s="366"/>
      <c r="C413" s="366"/>
      <c r="D413" s="361"/>
    </row>
    <row r="414" ht="24.95" customHeight="1" spans="1:4">
      <c r="A414" s="359" t="s">
        <v>401</v>
      </c>
      <c r="B414" s="365">
        <f>SUM(B415:B417)</f>
        <v>349</v>
      </c>
      <c r="C414" s="365">
        <f>SUM(C415:C417)</f>
        <v>306</v>
      </c>
      <c r="D414" s="361">
        <f>(C414-B414)/B414</f>
        <v>-0.123209169054441</v>
      </c>
    </row>
    <row r="415" ht="24.95" customHeight="1" spans="1:4">
      <c r="A415" s="362" t="s">
        <v>402</v>
      </c>
      <c r="B415" s="363"/>
      <c r="C415" s="363"/>
      <c r="D415" s="361"/>
    </row>
    <row r="416" ht="24.95" customHeight="1" spans="1:4">
      <c r="A416" s="362" t="s">
        <v>403</v>
      </c>
      <c r="B416" s="363"/>
      <c r="C416" s="363"/>
      <c r="D416" s="361"/>
    </row>
    <row r="417" ht="24.95" customHeight="1" spans="1:4">
      <c r="A417" s="362" t="s">
        <v>404</v>
      </c>
      <c r="B417" s="363">
        <v>349</v>
      </c>
      <c r="C417" s="363">
        <v>306</v>
      </c>
      <c r="D417" s="361">
        <f>(C417-B417)/B417</f>
        <v>-0.123209169054441</v>
      </c>
    </row>
    <row r="418" ht="24.95" customHeight="1" spans="1:4">
      <c r="A418" s="359" t="s">
        <v>97</v>
      </c>
      <c r="B418" s="365">
        <f>B419+B433+B441+B443+B451+B455+B465+B473+B480+B488+B497+B502+B505+B508+B511+B514+B517+B521+B526+B534+B537</f>
        <v>47680</v>
      </c>
      <c r="C418" s="365">
        <f>C419+C433+C441+C443+C451+C455+C465+C473+C480+C488+C497+C502+C505+C508+C511+C514+C517+C521+C526+C534+C537</f>
        <v>41512</v>
      </c>
      <c r="D418" s="361">
        <f t="shared" ref="D418:D468" si="7">(C418-B418)/B418</f>
        <v>-0.129362416107383</v>
      </c>
    </row>
    <row r="419" ht="24.95" customHeight="1" spans="1:4">
      <c r="A419" s="359" t="s">
        <v>405</v>
      </c>
      <c r="B419" s="365">
        <f>SUM(B420:B432)</f>
        <v>2650</v>
      </c>
      <c r="C419" s="365">
        <f>SUM(C420:C432)</f>
        <v>3056</v>
      </c>
      <c r="D419" s="361">
        <f t="shared" si="7"/>
        <v>0.153207547169811</v>
      </c>
    </row>
    <row r="420" ht="24.95" customHeight="1" spans="1:4">
      <c r="A420" s="362" t="s">
        <v>128</v>
      </c>
      <c r="B420" s="363">
        <v>2147</v>
      </c>
      <c r="C420" s="363">
        <v>2519</v>
      </c>
      <c r="D420" s="361">
        <f t="shared" si="7"/>
        <v>0.173265020959478</v>
      </c>
    </row>
    <row r="421" ht="24.95" customHeight="1" spans="1:4">
      <c r="A421" s="362" t="s">
        <v>129</v>
      </c>
      <c r="B421" s="366">
        <v>219</v>
      </c>
      <c r="C421" s="366">
        <v>273</v>
      </c>
      <c r="D421" s="361">
        <f t="shared" si="7"/>
        <v>0.246575342465753</v>
      </c>
    </row>
    <row r="422" ht="24.95" customHeight="1" spans="1:4">
      <c r="A422" s="362" t="s">
        <v>130</v>
      </c>
      <c r="B422" s="363"/>
      <c r="C422" s="363"/>
      <c r="D422" s="361"/>
    </row>
    <row r="423" ht="24.95" customHeight="1" spans="1:4">
      <c r="A423" s="362" t="s">
        <v>406</v>
      </c>
      <c r="B423" s="363"/>
      <c r="C423" s="363"/>
      <c r="D423" s="361"/>
    </row>
    <row r="424" ht="24.95" customHeight="1" spans="1:4">
      <c r="A424" s="362" t="s">
        <v>407</v>
      </c>
      <c r="B424" s="363">
        <v>51</v>
      </c>
      <c r="C424" s="363">
        <v>54</v>
      </c>
      <c r="D424" s="361">
        <f t="shared" si="7"/>
        <v>0.0588235294117647</v>
      </c>
    </row>
    <row r="425" ht="24.95" customHeight="1" spans="1:4">
      <c r="A425" s="362" t="s">
        <v>408</v>
      </c>
      <c r="B425" s="363">
        <v>176</v>
      </c>
      <c r="C425" s="363">
        <v>147</v>
      </c>
      <c r="D425" s="361">
        <f t="shared" si="7"/>
        <v>-0.164772727272727</v>
      </c>
    </row>
    <row r="426" ht="24.95" customHeight="1" spans="1:4">
      <c r="A426" s="362" t="s">
        <v>409</v>
      </c>
      <c r="B426" s="363">
        <v>12</v>
      </c>
      <c r="C426" s="363">
        <v>35</v>
      </c>
      <c r="D426" s="361">
        <f t="shared" si="7"/>
        <v>1.91666666666667</v>
      </c>
    </row>
    <row r="427" ht="24.95" customHeight="1" spans="1:4">
      <c r="A427" s="362" t="s">
        <v>169</v>
      </c>
      <c r="B427" s="363"/>
      <c r="C427" s="363">
        <v>1</v>
      </c>
      <c r="D427" s="361"/>
    </row>
    <row r="428" ht="24.95" customHeight="1" spans="1:4">
      <c r="A428" s="362" t="s">
        <v>410</v>
      </c>
      <c r="B428" s="363">
        <v>45</v>
      </c>
      <c r="C428" s="363">
        <v>27</v>
      </c>
      <c r="D428" s="361">
        <f t="shared" si="7"/>
        <v>-0.4</v>
      </c>
    </row>
    <row r="429" ht="24.95" customHeight="1" spans="1:4">
      <c r="A429" s="362" t="s">
        <v>411</v>
      </c>
      <c r="B429" s="363"/>
      <c r="C429" s="363"/>
      <c r="D429" s="361"/>
    </row>
    <row r="430" ht="39" customHeight="1" spans="1:4">
      <c r="A430" s="362" t="s">
        <v>412</v>
      </c>
      <c r="B430" s="363"/>
      <c r="C430" s="363"/>
      <c r="D430" s="361"/>
    </row>
    <row r="431" ht="24.95" customHeight="1" spans="1:4">
      <c r="A431" s="362" t="s">
        <v>413</v>
      </c>
      <c r="B431" s="363"/>
      <c r="C431" s="363"/>
      <c r="D431" s="361"/>
    </row>
    <row r="432" ht="45.95" customHeight="1" spans="1:4">
      <c r="A432" s="362" t="s">
        <v>414</v>
      </c>
      <c r="B432" s="366"/>
      <c r="C432" s="366"/>
      <c r="D432" s="361"/>
    </row>
    <row r="433" ht="24.95" customHeight="1" spans="1:4">
      <c r="A433" s="359" t="s">
        <v>415</v>
      </c>
      <c r="B433" s="365">
        <f>SUM(B434:B440)</f>
        <v>1301</v>
      </c>
      <c r="C433" s="365">
        <f>SUM(C434:C440)</f>
        <v>1450</v>
      </c>
      <c r="D433" s="361">
        <f t="shared" si="7"/>
        <v>0.114527286702537</v>
      </c>
    </row>
    <row r="434" ht="24.95" customHeight="1" spans="1:4">
      <c r="A434" s="362" t="s">
        <v>128</v>
      </c>
      <c r="B434" s="363">
        <v>393</v>
      </c>
      <c r="C434" s="363">
        <v>417</v>
      </c>
      <c r="D434" s="361">
        <f t="shared" si="7"/>
        <v>0.0610687022900763</v>
      </c>
    </row>
    <row r="435" ht="24.95" customHeight="1" spans="1:4">
      <c r="A435" s="362" t="s">
        <v>129</v>
      </c>
      <c r="B435" s="363">
        <v>7</v>
      </c>
      <c r="C435" s="363">
        <v>6</v>
      </c>
      <c r="D435" s="361">
        <f t="shared" si="7"/>
        <v>-0.142857142857143</v>
      </c>
    </row>
    <row r="436" ht="24.95" customHeight="1" spans="1:4">
      <c r="A436" s="362" t="s">
        <v>130</v>
      </c>
      <c r="B436" s="363"/>
      <c r="C436" s="363"/>
      <c r="D436" s="361"/>
    </row>
    <row r="437" ht="24.95" customHeight="1" spans="1:4">
      <c r="A437" s="362" t="s">
        <v>416</v>
      </c>
      <c r="B437" s="363">
        <v>27</v>
      </c>
      <c r="C437" s="363">
        <v>25</v>
      </c>
      <c r="D437" s="361">
        <f t="shared" si="7"/>
        <v>-0.0740740740740741</v>
      </c>
    </row>
    <row r="438" ht="24.95" customHeight="1" spans="1:4">
      <c r="A438" s="362" t="s">
        <v>417</v>
      </c>
      <c r="B438" s="363">
        <v>71</v>
      </c>
      <c r="C438" s="363">
        <v>72</v>
      </c>
      <c r="D438" s="361">
        <f t="shared" si="7"/>
        <v>0.0140845070422535</v>
      </c>
    </row>
    <row r="439" ht="24.95" customHeight="1" spans="1:4">
      <c r="A439" s="362" t="s">
        <v>418</v>
      </c>
      <c r="B439" s="363">
        <v>746</v>
      </c>
      <c r="C439" s="363">
        <v>810</v>
      </c>
      <c r="D439" s="361">
        <f t="shared" si="7"/>
        <v>0.0857908847184987</v>
      </c>
    </row>
    <row r="440" ht="24.95" customHeight="1" spans="1:4">
      <c r="A440" s="362" t="s">
        <v>419</v>
      </c>
      <c r="B440" s="363">
        <v>57</v>
      </c>
      <c r="C440" s="363">
        <v>120</v>
      </c>
      <c r="D440" s="361">
        <f t="shared" si="7"/>
        <v>1.10526315789474</v>
      </c>
    </row>
    <row r="441" ht="24.95" customHeight="1" spans="1:4">
      <c r="A441" s="359" t="s">
        <v>420</v>
      </c>
      <c r="B441" s="365"/>
      <c r="C441" s="365"/>
      <c r="D441" s="361"/>
    </row>
    <row r="442" ht="24.95" customHeight="1" spans="1:4">
      <c r="A442" s="362" t="s">
        <v>421</v>
      </c>
      <c r="B442" s="363"/>
      <c r="C442" s="363"/>
      <c r="D442" s="361"/>
    </row>
    <row r="443" ht="24.95" customHeight="1" spans="1:4">
      <c r="A443" s="359" t="s">
        <v>422</v>
      </c>
      <c r="B443" s="360">
        <f>SUM(B444:B450)</f>
        <v>22349</v>
      </c>
      <c r="C443" s="360">
        <f>SUM(C444:C450)</f>
        <v>18567</v>
      </c>
      <c r="D443" s="361">
        <f t="shared" si="7"/>
        <v>-0.169224573806434</v>
      </c>
    </row>
    <row r="444" ht="24.95" customHeight="1" spans="1:4">
      <c r="A444" s="362" t="s">
        <v>423</v>
      </c>
      <c r="B444" s="363">
        <v>221</v>
      </c>
      <c r="C444" s="363">
        <v>135</v>
      </c>
      <c r="D444" s="361">
        <f t="shared" si="7"/>
        <v>-0.389140271493213</v>
      </c>
    </row>
    <row r="445" ht="24.95" customHeight="1" spans="1:4">
      <c r="A445" s="362" t="s">
        <v>424</v>
      </c>
      <c r="B445" s="363"/>
      <c r="C445" s="363">
        <v>308</v>
      </c>
      <c r="D445" s="361"/>
    </row>
    <row r="446" ht="24.95" customHeight="1" spans="1:4">
      <c r="A446" s="362" t="s">
        <v>425</v>
      </c>
      <c r="B446" s="363">
        <v>429</v>
      </c>
      <c r="C446" s="363">
        <v>551</v>
      </c>
      <c r="D446" s="361">
        <f t="shared" si="7"/>
        <v>0.284382284382284</v>
      </c>
    </row>
    <row r="447" ht="39" customHeight="1" spans="1:4">
      <c r="A447" s="362" t="s">
        <v>426</v>
      </c>
      <c r="B447" s="366">
        <v>17798</v>
      </c>
      <c r="C447" s="366">
        <v>15190</v>
      </c>
      <c r="D447" s="361">
        <f t="shared" si="7"/>
        <v>-0.146533318350376</v>
      </c>
    </row>
    <row r="448" ht="24.95" customHeight="1" spans="1:4">
      <c r="A448" s="362" t="s">
        <v>427</v>
      </c>
      <c r="B448" s="363">
        <v>585</v>
      </c>
      <c r="C448" s="363">
        <v>649</v>
      </c>
      <c r="D448" s="361">
        <f t="shared" si="7"/>
        <v>0.109401709401709</v>
      </c>
    </row>
    <row r="449" ht="41.1" customHeight="1" spans="1:4">
      <c r="A449" s="362" t="s">
        <v>428</v>
      </c>
      <c r="B449" s="363">
        <v>3000</v>
      </c>
      <c r="C449" s="363">
        <v>1734</v>
      </c>
      <c r="D449" s="361">
        <f t="shared" si="7"/>
        <v>-0.422</v>
      </c>
    </row>
    <row r="450" ht="24.95" customHeight="1" spans="1:4">
      <c r="A450" s="362" t="s">
        <v>429</v>
      </c>
      <c r="B450" s="363">
        <v>316</v>
      </c>
      <c r="C450" s="363"/>
      <c r="D450" s="361">
        <f t="shared" si="7"/>
        <v>-1</v>
      </c>
    </row>
    <row r="451" ht="24.95" customHeight="1" spans="1:4">
      <c r="A451" s="359" t="s">
        <v>430</v>
      </c>
      <c r="B451" s="365"/>
      <c r="C451" s="365"/>
      <c r="D451" s="361"/>
    </row>
    <row r="452" ht="24.95" customHeight="1" spans="1:4">
      <c r="A452" s="362" t="s">
        <v>431</v>
      </c>
      <c r="B452" s="363"/>
      <c r="C452" s="363"/>
      <c r="D452" s="361"/>
    </row>
    <row r="453" ht="24.95" customHeight="1" spans="1:4">
      <c r="A453" s="362" t="s">
        <v>432</v>
      </c>
      <c r="B453" s="363"/>
      <c r="C453" s="363"/>
      <c r="D453" s="361"/>
    </row>
    <row r="454" ht="24.95" customHeight="1" spans="1:4">
      <c r="A454" s="362" t="s">
        <v>433</v>
      </c>
      <c r="B454" s="363"/>
      <c r="C454" s="363"/>
      <c r="D454" s="361"/>
    </row>
    <row r="455" ht="24.95" customHeight="1" spans="1:4">
      <c r="A455" s="359" t="s">
        <v>434</v>
      </c>
      <c r="B455" s="365">
        <f>SUM(B456:B464)</f>
        <v>444</v>
      </c>
      <c r="C455" s="365">
        <f>SUM(C456:C464)</f>
        <v>676</v>
      </c>
      <c r="D455" s="361">
        <f t="shared" si="7"/>
        <v>0.522522522522523</v>
      </c>
    </row>
    <row r="456" ht="24.95" customHeight="1" spans="1:4">
      <c r="A456" s="362" t="s">
        <v>435</v>
      </c>
      <c r="B456" s="363"/>
      <c r="C456" s="363"/>
      <c r="D456" s="361"/>
    </row>
    <row r="457" ht="24.95" customHeight="1" spans="1:4">
      <c r="A457" s="362" t="s">
        <v>436</v>
      </c>
      <c r="B457" s="363"/>
      <c r="C457" s="363"/>
      <c r="D457" s="361"/>
    </row>
    <row r="458" ht="24.95" customHeight="1" spans="1:4">
      <c r="A458" s="362" t="s">
        <v>437</v>
      </c>
      <c r="B458" s="363"/>
      <c r="C458" s="363"/>
      <c r="D458" s="361"/>
    </row>
    <row r="459" ht="24.95" customHeight="1" spans="1:4">
      <c r="A459" s="362" t="s">
        <v>438</v>
      </c>
      <c r="B459" s="363"/>
      <c r="C459" s="363"/>
      <c r="D459" s="361"/>
    </row>
    <row r="460" ht="24.95" customHeight="1" spans="1:4">
      <c r="A460" s="362" t="s">
        <v>439</v>
      </c>
      <c r="B460" s="363"/>
      <c r="C460" s="363"/>
      <c r="D460" s="361"/>
    </row>
    <row r="461" ht="24.95" customHeight="1" spans="1:4">
      <c r="A461" s="362" t="s">
        <v>440</v>
      </c>
      <c r="B461" s="366"/>
      <c r="C461" s="366"/>
      <c r="D461" s="361"/>
    </row>
    <row r="462" ht="24.95" customHeight="1" spans="1:4">
      <c r="A462" s="362" t="s">
        <v>441</v>
      </c>
      <c r="B462" s="363"/>
      <c r="C462" s="363"/>
      <c r="D462" s="361"/>
    </row>
    <row r="463" ht="24.95" customHeight="1" spans="1:4">
      <c r="A463" s="362" t="s">
        <v>442</v>
      </c>
      <c r="B463" s="363"/>
      <c r="C463" s="363"/>
      <c r="D463" s="361"/>
    </row>
    <row r="464" ht="24.95" customHeight="1" spans="1:4">
      <c r="A464" s="362" t="s">
        <v>443</v>
      </c>
      <c r="B464" s="363">
        <v>444</v>
      </c>
      <c r="C464" s="363">
        <v>676</v>
      </c>
      <c r="D464" s="361">
        <f t="shared" si="7"/>
        <v>0.522522522522523</v>
      </c>
    </row>
    <row r="465" ht="24.95" customHeight="1" spans="1:4">
      <c r="A465" s="359" t="s">
        <v>444</v>
      </c>
      <c r="B465" s="365">
        <f>SUM(B466:B472)</f>
        <v>2270</v>
      </c>
      <c r="C465" s="365">
        <f>SUM(C466:C472)</f>
        <v>2553</v>
      </c>
      <c r="D465" s="361">
        <f t="shared" si="7"/>
        <v>0.124669603524229</v>
      </c>
    </row>
    <row r="466" ht="24.95" customHeight="1" spans="1:4">
      <c r="A466" s="362" t="s">
        <v>445</v>
      </c>
      <c r="B466" s="363">
        <v>702</v>
      </c>
      <c r="C466" s="363">
        <v>900</v>
      </c>
      <c r="D466" s="361">
        <f t="shared" si="7"/>
        <v>0.282051282051282</v>
      </c>
    </row>
    <row r="467" ht="24.95" customHeight="1" spans="1:4">
      <c r="A467" s="362" t="s">
        <v>446</v>
      </c>
      <c r="B467" s="363">
        <v>20</v>
      </c>
      <c r="C467" s="363">
        <v>100</v>
      </c>
      <c r="D467" s="361">
        <f t="shared" si="7"/>
        <v>4</v>
      </c>
    </row>
    <row r="468" ht="24.95" customHeight="1" spans="1:4">
      <c r="A468" s="362" t="s">
        <v>447</v>
      </c>
      <c r="B468" s="363">
        <v>10</v>
      </c>
      <c r="C468" s="363"/>
      <c r="D468" s="361">
        <f t="shared" si="7"/>
        <v>-1</v>
      </c>
    </row>
    <row r="469" ht="24.95" customHeight="1" spans="1:4">
      <c r="A469" s="362" t="s">
        <v>448</v>
      </c>
      <c r="B469" s="363"/>
      <c r="C469" s="363">
        <v>3</v>
      </c>
      <c r="D469" s="361"/>
    </row>
    <row r="470" ht="24.95" customHeight="1" spans="1:4">
      <c r="A470" s="362" t="s">
        <v>449</v>
      </c>
      <c r="B470" s="363">
        <v>661</v>
      </c>
      <c r="C470" s="363">
        <v>950</v>
      </c>
      <c r="D470" s="361">
        <f t="shared" ref="D470:D530" si="8">(C470-B470)/B470</f>
        <v>0.437216338880484</v>
      </c>
    </row>
    <row r="471" ht="24.95" customHeight="1" spans="1:4">
      <c r="A471" s="362" t="s">
        <v>450</v>
      </c>
      <c r="B471" s="363"/>
      <c r="C471" s="363"/>
      <c r="D471" s="361"/>
    </row>
    <row r="472" ht="24.95" customHeight="1" spans="1:4">
      <c r="A472" s="362" t="s">
        <v>451</v>
      </c>
      <c r="B472" s="367">
        <v>877</v>
      </c>
      <c r="C472" s="367">
        <v>600</v>
      </c>
      <c r="D472" s="361">
        <f t="shared" si="8"/>
        <v>-0.315849486887115</v>
      </c>
    </row>
    <row r="473" ht="24.95" customHeight="1" spans="1:4">
      <c r="A473" s="368" t="s">
        <v>452</v>
      </c>
      <c r="B473" s="365">
        <f>SUM(B474:B479)</f>
        <v>2046</v>
      </c>
      <c r="C473" s="365">
        <f>SUM(C474:C479)</f>
        <v>1707</v>
      </c>
      <c r="D473" s="361">
        <f t="shared" si="8"/>
        <v>-0.165689149560117</v>
      </c>
    </row>
    <row r="474" ht="24.95" customHeight="1" spans="1:4">
      <c r="A474" s="369" t="s">
        <v>453</v>
      </c>
      <c r="B474" s="366">
        <v>650</v>
      </c>
      <c r="C474" s="366">
        <v>96</v>
      </c>
      <c r="D474" s="361">
        <f t="shared" si="8"/>
        <v>-0.852307692307692</v>
      </c>
    </row>
    <row r="475" ht="24.95" customHeight="1" spans="1:4">
      <c r="A475" s="369" t="s">
        <v>454</v>
      </c>
      <c r="B475" s="363">
        <v>950</v>
      </c>
      <c r="C475" s="363">
        <v>1050</v>
      </c>
      <c r="D475" s="361">
        <f t="shared" si="8"/>
        <v>0.105263157894737</v>
      </c>
    </row>
    <row r="476" ht="39.95" customHeight="1" spans="1:4">
      <c r="A476" s="369" t="s">
        <v>455</v>
      </c>
      <c r="B476" s="363">
        <v>262</v>
      </c>
      <c r="C476" s="363">
        <v>252</v>
      </c>
      <c r="D476" s="361">
        <f t="shared" si="8"/>
        <v>-0.0381679389312977</v>
      </c>
    </row>
    <row r="477" s="340" customFormat="1" ht="24.95" customHeight="1" spans="1:4">
      <c r="A477" s="369" t="s">
        <v>456</v>
      </c>
      <c r="B477" s="363"/>
      <c r="C477" s="363"/>
      <c r="D477" s="361"/>
    </row>
    <row r="478" ht="24.95" customHeight="1" spans="1:4">
      <c r="A478" s="369" t="s">
        <v>457</v>
      </c>
      <c r="B478" s="363">
        <v>184</v>
      </c>
      <c r="C478" s="363">
        <v>214</v>
      </c>
      <c r="D478" s="361">
        <f t="shared" si="8"/>
        <v>0.16304347826087</v>
      </c>
    </row>
    <row r="479" ht="24.95" customHeight="1" spans="1:4">
      <c r="A479" s="369" t="s">
        <v>458</v>
      </c>
      <c r="B479" s="363"/>
      <c r="C479" s="363">
        <v>95</v>
      </c>
      <c r="D479" s="361"/>
    </row>
    <row r="480" ht="24.95" customHeight="1" spans="1:4">
      <c r="A480" s="368" t="s">
        <v>459</v>
      </c>
      <c r="B480" s="365">
        <f>SUM(B481:B487)</f>
        <v>3062</v>
      </c>
      <c r="C480" s="365">
        <f>SUM(C481:C487)</f>
        <v>2363</v>
      </c>
      <c r="D480" s="361">
        <f t="shared" si="8"/>
        <v>-0.228282168517309</v>
      </c>
    </row>
    <row r="481" ht="24.95" customHeight="1" spans="1:4">
      <c r="A481" s="369" t="s">
        <v>460</v>
      </c>
      <c r="B481" s="363">
        <v>257</v>
      </c>
      <c r="C481" s="363">
        <v>248</v>
      </c>
      <c r="D481" s="361">
        <f t="shared" si="8"/>
        <v>-0.0350194552529183</v>
      </c>
    </row>
    <row r="482" s="340" customFormat="1" ht="24.95" customHeight="1" spans="1:4">
      <c r="A482" s="369" t="s">
        <v>461</v>
      </c>
      <c r="B482" s="363">
        <v>2172</v>
      </c>
      <c r="C482" s="363">
        <v>899</v>
      </c>
      <c r="D482" s="361">
        <f t="shared" si="8"/>
        <v>-0.58609576427256</v>
      </c>
    </row>
    <row r="483" ht="24.95" customHeight="1" spans="1:4">
      <c r="A483" s="369" t="s">
        <v>462</v>
      </c>
      <c r="B483" s="366"/>
      <c r="C483" s="366"/>
      <c r="D483" s="361"/>
    </row>
    <row r="484" ht="24.95" customHeight="1" spans="1:4">
      <c r="A484" s="369" t="s">
        <v>463</v>
      </c>
      <c r="B484" s="363">
        <v>118</v>
      </c>
      <c r="C484" s="363">
        <v>127</v>
      </c>
      <c r="D484" s="361">
        <f t="shared" si="8"/>
        <v>0.076271186440678</v>
      </c>
    </row>
    <row r="485" ht="24.95" customHeight="1" spans="1:4">
      <c r="A485" s="369" t="s">
        <v>464</v>
      </c>
      <c r="B485" s="363">
        <v>199</v>
      </c>
      <c r="C485" s="363">
        <v>205</v>
      </c>
      <c r="D485" s="361">
        <f t="shared" si="8"/>
        <v>0.0301507537688442</v>
      </c>
    </row>
    <row r="486" ht="24.95" customHeight="1" spans="1:4">
      <c r="A486" s="369" t="s">
        <v>465</v>
      </c>
      <c r="B486" s="363"/>
      <c r="C486" s="363">
        <v>615</v>
      </c>
      <c r="D486" s="361"/>
    </row>
    <row r="487" ht="24.95" customHeight="1" spans="1:4">
      <c r="A487" s="369" t="s">
        <v>466</v>
      </c>
      <c r="B487" s="363">
        <v>316</v>
      </c>
      <c r="C487" s="363">
        <v>269</v>
      </c>
      <c r="D487" s="361">
        <f t="shared" si="8"/>
        <v>-0.14873417721519</v>
      </c>
    </row>
    <row r="488" ht="24.95" customHeight="1" spans="1:4">
      <c r="A488" s="368" t="s">
        <v>467</v>
      </c>
      <c r="B488" s="360">
        <f>SUM(B489:B496)</f>
        <v>1878</v>
      </c>
      <c r="C488" s="360">
        <f>SUM(C489:C496)</f>
        <v>1645</v>
      </c>
      <c r="D488" s="361">
        <f t="shared" si="8"/>
        <v>-0.124068157614483</v>
      </c>
    </row>
    <row r="489" ht="24.95" customHeight="1" spans="1:4">
      <c r="A489" s="369" t="s">
        <v>128</v>
      </c>
      <c r="B489" s="363">
        <v>258</v>
      </c>
      <c r="C489" s="363">
        <v>261</v>
      </c>
      <c r="D489" s="361">
        <f t="shared" si="8"/>
        <v>0.0116279069767442</v>
      </c>
    </row>
    <row r="490" ht="24.95" customHeight="1" spans="1:4">
      <c r="A490" s="369" t="s">
        <v>129</v>
      </c>
      <c r="B490" s="363">
        <v>5</v>
      </c>
      <c r="C490" s="363">
        <v>4</v>
      </c>
      <c r="D490" s="361">
        <f t="shared" si="8"/>
        <v>-0.2</v>
      </c>
    </row>
    <row r="491" ht="24.95" customHeight="1" spans="1:4">
      <c r="A491" s="369" t="s">
        <v>130</v>
      </c>
      <c r="B491" s="363"/>
      <c r="C491" s="363"/>
      <c r="D491" s="361"/>
    </row>
    <row r="492" ht="24.95" customHeight="1" spans="1:4">
      <c r="A492" s="362" t="s">
        <v>468</v>
      </c>
      <c r="B492" s="363">
        <v>132</v>
      </c>
      <c r="C492" s="363">
        <v>56</v>
      </c>
      <c r="D492" s="361">
        <f t="shared" si="8"/>
        <v>-0.575757575757576</v>
      </c>
    </row>
    <row r="493" ht="24.95" customHeight="1" spans="1:4">
      <c r="A493" s="362" t="s">
        <v>469</v>
      </c>
      <c r="B493" s="363">
        <v>542</v>
      </c>
      <c r="C493" s="363">
        <v>403</v>
      </c>
      <c r="D493" s="361">
        <f t="shared" si="8"/>
        <v>-0.256457564575646</v>
      </c>
    </row>
    <row r="494" ht="24.95" customHeight="1" spans="1:4">
      <c r="A494" s="362" t="s">
        <v>470</v>
      </c>
      <c r="B494" s="363"/>
      <c r="C494" s="363"/>
      <c r="D494" s="361"/>
    </row>
    <row r="495" ht="24.95" customHeight="1" spans="1:4">
      <c r="A495" s="362" t="s">
        <v>471</v>
      </c>
      <c r="B495" s="363">
        <v>552</v>
      </c>
      <c r="C495" s="363">
        <v>549</v>
      </c>
      <c r="D495" s="361">
        <f t="shared" si="8"/>
        <v>-0.00543478260869565</v>
      </c>
    </row>
    <row r="496" ht="24.95" customHeight="1" spans="1:4">
      <c r="A496" s="362" t="s">
        <v>472</v>
      </c>
      <c r="B496" s="363">
        <v>389</v>
      </c>
      <c r="C496" s="363">
        <v>372</v>
      </c>
      <c r="D496" s="361">
        <f t="shared" si="8"/>
        <v>-0.0437017994858612</v>
      </c>
    </row>
    <row r="497" ht="24.95" customHeight="1" spans="1:4">
      <c r="A497" s="359" t="s">
        <v>473</v>
      </c>
      <c r="B497" s="365">
        <f>SUM(B498:B501)</f>
        <v>96</v>
      </c>
      <c r="C497" s="365">
        <f>SUM(C498:C501)</f>
        <v>92</v>
      </c>
      <c r="D497" s="361">
        <f t="shared" si="8"/>
        <v>-0.0416666666666667</v>
      </c>
    </row>
    <row r="498" ht="24.95" customHeight="1" spans="1:4">
      <c r="A498" s="362" t="s">
        <v>128</v>
      </c>
      <c r="B498" s="366">
        <v>84</v>
      </c>
      <c r="C498" s="366">
        <v>78</v>
      </c>
      <c r="D498" s="361">
        <f t="shared" si="8"/>
        <v>-0.0714285714285714</v>
      </c>
    </row>
    <row r="499" ht="24.95" customHeight="1" spans="1:4">
      <c r="A499" s="362" t="s">
        <v>129</v>
      </c>
      <c r="B499" s="363">
        <v>1</v>
      </c>
      <c r="C499" s="363">
        <v>3</v>
      </c>
      <c r="D499" s="361">
        <f t="shared" si="8"/>
        <v>2</v>
      </c>
    </row>
    <row r="500" ht="24.95" customHeight="1" spans="1:4">
      <c r="A500" s="362" t="s">
        <v>130</v>
      </c>
      <c r="B500" s="363"/>
      <c r="C500" s="363"/>
      <c r="D500" s="361"/>
    </row>
    <row r="501" ht="24.95" customHeight="1" spans="1:4">
      <c r="A501" s="362" t="s">
        <v>474</v>
      </c>
      <c r="B501" s="363">
        <v>11</v>
      </c>
      <c r="C501" s="363">
        <v>11</v>
      </c>
      <c r="D501" s="361">
        <f t="shared" si="8"/>
        <v>0</v>
      </c>
    </row>
    <row r="502" ht="24.95" customHeight="1" spans="1:4">
      <c r="A502" s="359" t="s">
        <v>475</v>
      </c>
      <c r="B502" s="365">
        <f>SUM(B503:B504)</f>
        <v>6673</v>
      </c>
      <c r="C502" s="365">
        <f>SUM(C503:C504)</f>
        <v>3451</v>
      </c>
      <c r="D502" s="361">
        <f t="shared" si="8"/>
        <v>-0.482841300764274</v>
      </c>
    </row>
    <row r="503" ht="24.95" customHeight="1" spans="1:4">
      <c r="A503" s="362" t="s">
        <v>476</v>
      </c>
      <c r="B503" s="363">
        <v>6673</v>
      </c>
      <c r="C503" s="363">
        <v>3451</v>
      </c>
      <c r="D503" s="361">
        <f t="shared" si="8"/>
        <v>-0.482841300764274</v>
      </c>
    </row>
    <row r="504" ht="24.95" customHeight="1" spans="1:4">
      <c r="A504" s="362" t="s">
        <v>477</v>
      </c>
      <c r="B504" s="363"/>
      <c r="C504" s="363"/>
      <c r="D504" s="361"/>
    </row>
    <row r="505" ht="24.95" customHeight="1" spans="1:4">
      <c r="A505" s="359" t="s">
        <v>478</v>
      </c>
      <c r="B505" s="365">
        <f>SUM(B506:B507)</f>
        <v>158</v>
      </c>
      <c r="C505" s="365">
        <f>SUM(C506:C507)</f>
        <v>145</v>
      </c>
      <c r="D505" s="361">
        <f t="shared" si="8"/>
        <v>-0.0822784810126582</v>
      </c>
    </row>
    <row r="506" ht="24.95" customHeight="1" spans="1:4">
      <c r="A506" s="362" t="s">
        <v>479</v>
      </c>
      <c r="B506" s="366">
        <v>153</v>
      </c>
      <c r="C506" s="366">
        <v>140</v>
      </c>
      <c r="D506" s="361">
        <f t="shared" si="8"/>
        <v>-0.0849673202614379</v>
      </c>
    </row>
    <row r="507" ht="24.95" customHeight="1" spans="1:4">
      <c r="A507" s="362" t="s">
        <v>480</v>
      </c>
      <c r="B507" s="363">
        <v>5</v>
      </c>
      <c r="C507" s="363">
        <v>5</v>
      </c>
      <c r="D507" s="361">
        <f t="shared" si="8"/>
        <v>0</v>
      </c>
    </row>
    <row r="508" ht="24.95" customHeight="1" spans="1:4">
      <c r="A508" s="359" t="s">
        <v>481</v>
      </c>
      <c r="B508" s="365">
        <f>SUM(B509:B510)</f>
        <v>256</v>
      </c>
      <c r="C508" s="365">
        <f>SUM(C509:C510)</f>
        <v>272</v>
      </c>
      <c r="D508" s="361">
        <f t="shared" si="8"/>
        <v>0.0625</v>
      </c>
    </row>
    <row r="509" ht="24.95" customHeight="1" spans="1:4">
      <c r="A509" s="362" t="s">
        <v>482</v>
      </c>
      <c r="B509" s="363">
        <v>256</v>
      </c>
      <c r="C509" s="363">
        <v>272</v>
      </c>
      <c r="D509" s="361">
        <f t="shared" si="8"/>
        <v>0.0625</v>
      </c>
    </row>
    <row r="510" ht="24.95" customHeight="1" spans="1:4">
      <c r="A510" s="362" t="s">
        <v>483</v>
      </c>
      <c r="B510" s="363"/>
      <c r="C510" s="363"/>
      <c r="D510" s="361"/>
    </row>
    <row r="511" ht="24.95" customHeight="1" spans="1:4">
      <c r="A511" s="359" t="s">
        <v>484</v>
      </c>
      <c r="B511" s="365"/>
      <c r="C511" s="365"/>
      <c r="D511" s="361"/>
    </row>
    <row r="512" ht="24.95" customHeight="1" spans="1:4">
      <c r="A512" s="362" t="s">
        <v>485</v>
      </c>
      <c r="B512" s="366"/>
      <c r="C512" s="366"/>
      <c r="D512" s="361"/>
    </row>
    <row r="513" ht="24.95" customHeight="1" spans="1:4">
      <c r="A513" s="362" t="s">
        <v>486</v>
      </c>
      <c r="B513" s="363"/>
      <c r="C513" s="363"/>
      <c r="D513" s="361"/>
    </row>
    <row r="514" ht="24.95" customHeight="1" spans="1:4">
      <c r="A514" s="359" t="s">
        <v>487</v>
      </c>
      <c r="B514" s="365">
        <f>SUM(B515:B516)</f>
        <v>27</v>
      </c>
      <c r="C514" s="365">
        <f>SUM(C515:C516)</f>
        <v>25</v>
      </c>
      <c r="D514" s="361">
        <f t="shared" si="8"/>
        <v>-0.0740740740740741</v>
      </c>
    </row>
    <row r="515" ht="24.95" customHeight="1" spans="1:4">
      <c r="A515" s="362" t="s">
        <v>488</v>
      </c>
      <c r="B515" s="363">
        <v>27</v>
      </c>
      <c r="C515" s="363">
        <v>25</v>
      </c>
      <c r="D515" s="361">
        <f t="shared" si="8"/>
        <v>-0.0740740740740741</v>
      </c>
    </row>
    <row r="516" ht="24.95" customHeight="1" spans="1:4">
      <c r="A516" s="362" t="s">
        <v>489</v>
      </c>
      <c r="B516" s="363"/>
      <c r="C516" s="363"/>
      <c r="D516" s="361"/>
    </row>
    <row r="517" ht="24.95" customHeight="1" spans="1:4">
      <c r="A517" s="359" t="s">
        <v>490</v>
      </c>
      <c r="B517" s="365">
        <f>SUM(B518:B520)</f>
        <v>3635</v>
      </c>
      <c r="C517" s="365">
        <f>SUM(C518:C520)</f>
        <v>4003</v>
      </c>
      <c r="D517" s="361">
        <f t="shared" si="8"/>
        <v>0.101237964236589</v>
      </c>
    </row>
    <row r="518" ht="36.95" customHeight="1" spans="1:4">
      <c r="A518" s="362" t="s">
        <v>491</v>
      </c>
      <c r="B518" s="363"/>
      <c r="C518" s="363"/>
      <c r="D518" s="361"/>
    </row>
    <row r="519" ht="39.95" customHeight="1" spans="1:4">
      <c r="A519" s="362" t="s">
        <v>492</v>
      </c>
      <c r="B519" s="366">
        <v>1736</v>
      </c>
      <c r="C519" s="366">
        <v>2145</v>
      </c>
      <c r="D519" s="361">
        <f t="shared" si="8"/>
        <v>0.235599078341014</v>
      </c>
    </row>
    <row r="520" ht="42" customHeight="1" spans="1:4">
      <c r="A520" s="362" t="s">
        <v>493</v>
      </c>
      <c r="B520" s="363">
        <v>1899</v>
      </c>
      <c r="C520" s="363">
        <v>1858</v>
      </c>
      <c r="D520" s="361">
        <f t="shared" si="8"/>
        <v>-0.0215903106898368</v>
      </c>
    </row>
    <row r="521" ht="24.95" customHeight="1" spans="1:4">
      <c r="A521" s="359" t="s">
        <v>494</v>
      </c>
      <c r="B521" s="365"/>
      <c r="C521" s="365"/>
      <c r="D521" s="361"/>
    </row>
    <row r="522" ht="24.95" customHeight="1" spans="1:4">
      <c r="A522" s="362" t="s">
        <v>495</v>
      </c>
      <c r="B522" s="363"/>
      <c r="C522" s="363"/>
      <c r="D522" s="361"/>
    </row>
    <row r="523" ht="24.95" customHeight="1" spans="1:4">
      <c r="A523" s="362" t="s">
        <v>496</v>
      </c>
      <c r="B523" s="363"/>
      <c r="C523" s="363"/>
      <c r="D523" s="361"/>
    </row>
    <row r="524" ht="24.95" customHeight="1" spans="1:4">
      <c r="A524" s="362" t="s">
        <v>497</v>
      </c>
      <c r="B524" s="363"/>
      <c r="C524" s="363"/>
      <c r="D524" s="361"/>
    </row>
    <row r="525" ht="24.95" customHeight="1" spans="1:4">
      <c r="A525" s="362" t="s">
        <v>498</v>
      </c>
      <c r="B525" s="363"/>
      <c r="C525" s="363"/>
      <c r="D525" s="361"/>
    </row>
    <row r="526" ht="24.95" customHeight="1" spans="1:4">
      <c r="A526" s="368" t="s">
        <v>499</v>
      </c>
      <c r="B526" s="365">
        <f>SUM(B527:B533)</f>
        <v>85</v>
      </c>
      <c r="C526" s="365">
        <f>SUM(C527:C533)</f>
        <v>413</v>
      </c>
      <c r="D526" s="361">
        <f t="shared" si="8"/>
        <v>3.85882352941176</v>
      </c>
    </row>
    <row r="527" ht="24.95" customHeight="1" spans="1:4">
      <c r="A527" s="362" t="s">
        <v>128</v>
      </c>
      <c r="B527" s="363"/>
      <c r="C527" s="363">
        <v>283</v>
      </c>
      <c r="D527" s="361"/>
    </row>
    <row r="528" ht="24.95" customHeight="1" spans="1:4">
      <c r="A528" s="362" t="s">
        <v>129</v>
      </c>
      <c r="B528" s="366"/>
      <c r="C528" s="366"/>
      <c r="D528" s="361"/>
    </row>
    <row r="529" ht="24.95" customHeight="1" spans="1:4">
      <c r="A529" s="362" t="s">
        <v>130</v>
      </c>
      <c r="B529" s="363"/>
      <c r="C529" s="363"/>
      <c r="D529" s="361"/>
    </row>
    <row r="530" ht="24.95" customHeight="1" spans="1:4">
      <c r="A530" s="362" t="s">
        <v>500</v>
      </c>
      <c r="B530" s="363">
        <v>85</v>
      </c>
      <c r="C530" s="363">
        <v>130</v>
      </c>
      <c r="D530" s="361">
        <f t="shared" si="8"/>
        <v>0.529411764705882</v>
      </c>
    </row>
    <row r="531" ht="24.95" customHeight="1" spans="1:4">
      <c r="A531" s="362" t="s">
        <v>501</v>
      </c>
      <c r="B531" s="363"/>
      <c r="C531" s="363"/>
      <c r="D531" s="361"/>
    </row>
    <row r="532" ht="24.95" customHeight="1" spans="1:4">
      <c r="A532" s="362" t="s">
        <v>137</v>
      </c>
      <c r="B532" s="363"/>
      <c r="C532" s="363"/>
      <c r="D532" s="361"/>
    </row>
    <row r="533" ht="24.95" customHeight="1" spans="1:4">
      <c r="A533" s="362" t="s">
        <v>502</v>
      </c>
      <c r="B533" s="366"/>
      <c r="C533" s="366"/>
      <c r="D533" s="361"/>
    </row>
    <row r="534" ht="24.95" customHeight="1" spans="1:4">
      <c r="A534" s="359" t="s">
        <v>503</v>
      </c>
      <c r="B534" s="360"/>
      <c r="C534" s="360"/>
      <c r="D534" s="361"/>
    </row>
    <row r="535" ht="39.95" customHeight="1" spans="1:4">
      <c r="A535" s="362" t="s">
        <v>504</v>
      </c>
      <c r="B535" s="366"/>
      <c r="C535" s="366"/>
      <c r="D535" s="361"/>
    </row>
    <row r="536" ht="24.95" customHeight="1" spans="1:4">
      <c r="A536" s="362" t="s">
        <v>505</v>
      </c>
      <c r="B536" s="366"/>
      <c r="C536" s="366"/>
      <c r="D536" s="361"/>
    </row>
    <row r="537" ht="24.95" customHeight="1" spans="1:4">
      <c r="A537" s="359" t="s">
        <v>506</v>
      </c>
      <c r="B537" s="365">
        <f>SUM(B538)</f>
        <v>750</v>
      </c>
      <c r="C537" s="365">
        <f>SUM(C538)</f>
        <v>1094</v>
      </c>
      <c r="D537" s="361">
        <f>(C537-B537)/B537</f>
        <v>0.458666666666667</v>
      </c>
    </row>
    <row r="538" ht="24.95" customHeight="1" spans="1:4">
      <c r="A538" s="362" t="s">
        <v>507</v>
      </c>
      <c r="B538" s="363">
        <v>750</v>
      </c>
      <c r="C538" s="363">
        <v>1094</v>
      </c>
      <c r="D538" s="361">
        <f>(C538-B538)/B538</f>
        <v>0.458666666666667</v>
      </c>
    </row>
    <row r="539" ht="24.95" customHeight="1" spans="1:4">
      <c r="A539" s="359" t="s">
        <v>98</v>
      </c>
      <c r="B539" s="365">
        <f>B540+B545+B559+B563+B575+B578+B582+B587+B591+B595+B598+B607+B609</f>
        <v>31246</v>
      </c>
      <c r="C539" s="365">
        <f>C540+C545+C559+C563+C575+C578+C582+C587+C591+C595+C598+C607+C609</f>
        <v>31269</v>
      </c>
      <c r="D539" s="361">
        <f t="shared" ref="D539:D594" si="9">(C539-B539)/B539</f>
        <v>0.000736094220060168</v>
      </c>
    </row>
    <row r="540" ht="24.95" customHeight="1" spans="1:4">
      <c r="A540" s="359" t="s">
        <v>508</v>
      </c>
      <c r="B540" s="365">
        <f>SUM(B541:B544)</f>
        <v>1104</v>
      </c>
      <c r="C540" s="365">
        <f>SUM(C541:C544)</f>
        <v>1263</v>
      </c>
      <c r="D540" s="361">
        <f t="shared" si="9"/>
        <v>0.144021739130435</v>
      </c>
    </row>
    <row r="541" ht="24.95" customHeight="1" spans="1:4">
      <c r="A541" s="362" t="s">
        <v>128</v>
      </c>
      <c r="B541" s="363">
        <v>803</v>
      </c>
      <c r="C541" s="363">
        <v>985</v>
      </c>
      <c r="D541" s="361">
        <f t="shared" si="9"/>
        <v>0.226650062266501</v>
      </c>
    </row>
    <row r="542" ht="24.95" customHeight="1" spans="1:4">
      <c r="A542" s="362" t="s">
        <v>129</v>
      </c>
      <c r="B542" s="366">
        <v>231</v>
      </c>
      <c r="C542" s="366">
        <v>192</v>
      </c>
      <c r="D542" s="361">
        <f t="shared" si="9"/>
        <v>-0.168831168831169</v>
      </c>
    </row>
    <row r="543" ht="24.95" customHeight="1" spans="1:4">
      <c r="A543" s="362" t="s">
        <v>130</v>
      </c>
      <c r="B543" s="363"/>
      <c r="C543" s="363"/>
      <c r="D543" s="361"/>
    </row>
    <row r="544" ht="24.95" customHeight="1" spans="1:4">
      <c r="A544" s="362" t="s">
        <v>509</v>
      </c>
      <c r="B544" s="363">
        <v>70</v>
      </c>
      <c r="C544" s="363">
        <v>86</v>
      </c>
      <c r="D544" s="361">
        <f t="shared" si="9"/>
        <v>0.228571428571429</v>
      </c>
    </row>
    <row r="545" ht="24.95" customHeight="1" spans="1:4">
      <c r="A545" s="359" t="s">
        <v>510</v>
      </c>
      <c r="B545" s="360">
        <f>SUM(B546:B558)</f>
        <v>1968</v>
      </c>
      <c r="C545" s="360">
        <f>SUM(C546:C558)</f>
        <v>2107</v>
      </c>
      <c r="D545" s="361">
        <f t="shared" si="9"/>
        <v>0.070630081300813</v>
      </c>
    </row>
    <row r="546" ht="24.95" customHeight="1" spans="1:4">
      <c r="A546" s="362" t="s">
        <v>511</v>
      </c>
      <c r="B546" s="363">
        <v>1216</v>
      </c>
      <c r="C546" s="363">
        <v>1332</v>
      </c>
      <c r="D546" s="361">
        <f t="shared" si="9"/>
        <v>0.0953947368421053</v>
      </c>
    </row>
    <row r="547" ht="24.95" customHeight="1" spans="1:4">
      <c r="A547" s="362" t="s">
        <v>512</v>
      </c>
      <c r="B547" s="363">
        <v>566</v>
      </c>
      <c r="C547" s="363">
        <v>607</v>
      </c>
      <c r="D547" s="361">
        <f t="shared" si="9"/>
        <v>0.0724381625441696</v>
      </c>
    </row>
    <row r="548" ht="24.95" customHeight="1" spans="1:4">
      <c r="A548" s="362" t="s">
        <v>513</v>
      </c>
      <c r="B548" s="366"/>
      <c r="C548" s="366"/>
      <c r="D548" s="361"/>
    </row>
    <row r="549" ht="24.95" customHeight="1" spans="1:4">
      <c r="A549" s="362" t="s">
        <v>514</v>
      </c>
      <c r="B549" s="363"/>
      <c r="C549" s="363"/>
      <c r="D549" s="361"/>
    </row>
    <row r="550" ht="24.95" customHeight="1" spans="1:4">
      <c r="A550" s="362" t="s">
        <v>515</v>
      </c>
      <c r="B550" s="363"/>
      <c r="C550" s="363"/>
      <c r="D550" s="361"/>
    </row>
    <row r="551" ht="24.95" customHeight="1" spans="1:4">
      <c r="A551" s="362" t="s">
        <v>516</v>
      </c>
      <c r="B551" s="366"/>
      <c r="C551" s="366"/>
      <c r="D551" s="361"/>
    </row>
    <row r="552" ht="24.95" customHeight="1" spans="1:4">
      <c r="A552" s="362" t="s">
        <v>517</v>
      </c>
      <c r="B552" s="363"/>
      <c r="C552" s="363"/>
      <c r="D552" s="361"/>
    </row>
    <row r="553" ht="24.95" customHeight="1" spans="1:4">
      <c r="A553" s="362" t="s">
        <v>518</v>
      </c>
      <c r="B553" s="363">
        <v>135</v>
      </c>
      <c r="C553" s="363">
        <v>168</v>
      </c>
      <c r="D553" s="361">
        <f t="shared" si="9"/>
        <v>0.244444444444444</v>
      </c>
    </row>
    <row r="554" ht="24.95" customHeight="1" spans="1:4">
      <c r="A554" s="362" t="s">
        <v>519</v>
      </c>
      <c r="B554" s="366"/>
      <c r="C554" s="366"/>
      <c r="D554" s="361"/>
    </row>
    <row r="555" ht="24.95" customHeight="1" spans="1:4">
      <c r="A555" s="362" t="s">
        <v>520</v>
      </c>
      <c r="B555" s="363"/>
      <c r="C555" s="363"/>
      <c r="D555" s="361"/>
    </row>
    <row r="556" ht="24.95" customHeight="1" spans="1:4">
      <c r="A556" s="362" t="s">
        <v>521</v>
      </c>
      <c r="B556" s="363"/>
      <c r="C556" s="363"/>
      <c r="D556" s="361"/>
    </row>
    <row r="557" ht="24.95" customHeight="1" spans="1:4">
      <c r="A557" s="362" t="s">
        <v>522</v>
      </c>
      <c r="B557" s="363"/>
      <c r="C557" s="363"/>
      <c r="D557" s="361"/>
    </row>
    <row r="558" ht="24.95" customHeight="1" spans="1:4">
      <c r="A558" s="362" t="s">
        <v>523</v>
      </c>
      <c r="B558" s="366">
        <v>51</v>
      </c>
      <c r="C558" s="366"/>
      <c r="D558" s="361">
        <f t="shared" si="9"/>
        <v>-1</v>
      </c>
    </row>
    <row r="559" ht="24.95" customHeight="1" spans="1:4">
      <c r="A559" s="359" t="s">
        <v>524</v>
      </c>
      <c r="B559" s="365">
        <f>SUM(B560:B562)</f>
        <v>1719</v>
      </c>
      <c r="C559" s="365">
        <f>SUM(C560:C562)</f>
        <v>1432</v>
      </c>
      <c r="D559" s="361">
        <f t="shared" si="9"/>
        <v>-0.16695753344968</v>
      </c>
    </row>
    <row r="560" ht="24.95" customHeight="1" spans="1:4">
      <c r="A560" s="362" t="s">
        <v>525</v>
      </c>
      <c r="B560" s="363">
        <v>1459</v>
      </c>
      <c r="C560" s="363">
        <v>1432</v>
      </c>
      <c r="D560" s="361">
        <f t="shared" si="9"/>
        <v>-0.0185058259081563</v>
      </c>
    </row>
    <row r="561" ht="24.95" customHeight="1" spans="1:4">
      <c r="A561" s="362" t="s">
        <v>526</v>
      </c>
      <c r="B561" s="363"/>
      <c r="C561" s="363"/>
      <c r="D561" s="361"/>
    </row>
    <row r="562" ht="24.95" customHeight="1" spans="1:4">
      <c r="A562" s="362" t="s">
        <v>527</v>
      </c>
      <c r="B562" s="366">
        <v>260</v>
      </c>
      <c r="C562" s="366"/>
      <c r="D562" s="361">
        <f t="shared" si="9"/>
        <v>-1</v>
      </c>
    </row>
    <row r="563" ht="24.95" customHeight="1" spans="1:4">
      <c r="A563" s="359" t="s">
        <v>528</v>
      </c>
      <c r="B563" s="365">
        <f>SUM(B564:B574)</f>
        <v>5237</v>
      </c>
      <c r="C563" s="365">
        <f>SUM(C564:C574)</f>
        <v>4709</v>
      </c>
      <c r="D563" s="361">
        <f t="shared" si="9"/>
        <v>-0.100821080771434</v>
      </c>
    </row>
    <row r="564" ht="24.95" customHeight="1" spans="1:4">
      <c r="A564" s="362" t="s">
        <v>529</v>
      </c>
      <c r="B564" s="363">
        <v>710</v>
      </c>
      <c r="C564" s="363">
        <v>806</v>
      </c>
      <c r="D564" s="361">
        <f t="shared" si="9"/>
        <v>0.135211267605634</v>
      </c>
    </row>
    <row r="565" ht="24.95" customHeight="1" spans="1:4">
      <c r="A565" s="362" t="s">
        <v>530</v>
      </c>
      <c r="B565" s="363">
        <v>179</v>
      </c>
      <c r="C565" s="363">
        <v>157</v>
      </c>
      <c r="D565" s="361">
        <f t="shared" si="9"/>
        <v>-0.122905027932961</v>
      </c>
    </row>
    <row r="566" ht="24.95" customHeight="1" spans="1:4">
      <c r="A566" s="362" t="s">
        <v>531</v>
      </c>
      <c r="B566" s="363">
        <v>727</v>
      </c>
      <c r="C566" s="363">
        <v>814</v>
      </c>
      <c r="D566" s="361">
        <f t="shared" si="9"/>
        <v>0.119669876203576</v>
      </c>
    </row>
    <row r="567" ht="24.95" customHeight="1" spans="1:4">
      <c r="A567" s="362" t="s">
        <v>532</v>
      </c>
      <c r="B567" s="366">
        <v>501</v>
      </c>
      <c r="C567" s="366">
        <v>500</v>
      </c>
      <c r="D567" s="361">
        <f t="shared" si="9"/>
        <v>-0.00199600798403194</v>
      </c>
    </row>
    <row r="568" ht="24.95" customHeight="1" spans="1:4">
      <c r="A568" s="362" t="s">
        <v>533</v>
      </c>
      <c r="B568" s="363"/>
      <c r="C568" s="363"/>
      <c r="D568" s="361"/>
    </row>
    <row r="569" ht="24.95" customHeight="1" spans="1:4">
      <c r="A569" s="362" t="s">
        <v>534</v>
      </c>
      <c r="B569" s="366"/>
      <c r="C569" s="366"/>
      <c r="D569" s="361"/>
    </row>
    <row r="570" ht="24.95" customHeight="1" spans="1:4">
      <c r="A570" s="362" t="s">
        <v>535</v>
      </c>
      <c r="B570" s="366"/>
      <c r="C570" s="366"/>
      <c r="D570" s="361"/>
    </row>
    <row r="571" ht="24.95" customHeight="1" spans="1:4">
      <c r="A571" s="362" t="s">
        <v>536</v>
      </c>
      <c r="B571" s="363">
        <v>1044</v>
      </c>
      <c r="C571" s="363">
        <v>682</v>
      </c>
      <c r="D571" s="361">
        <f t="shared" si="9"/>
        <v>-0.346743295019157</v>
      </c>
    </row>
    <row r="572" ht="24.95" customHeight="1" spans="1:4">
      <c r="A572" s="362" t="s">
        <v>537</v>
      </c>
      <c r="B572" s="363">
        <v>74</v>
      </c>
      <c r="C572" s="363">
        <v>81</v>
      </c>
      <c r="D572" s="361">
        <f t="shared" si="9"/>
        <v>0.0945945945945946</v>
      </c>
    </row>
    <row r="573" ht="24.95" customHeight="1" spans="1:4">
      <c r="A573" s="362" t="s">
        <v>538</v>
      </c>
      <c r="B573" s="363">
        <v>21</v>
      </c>
      <c r="C573" s="363">
        <v>10</v>
      </c>
      <c r="D573" s="361">
        <f t="shared" si="9"/>
        <v>-0.523809523809524</v>
      </c>
    </row>
    <row r="574" ht="24.95" customHeight="1" spans="1:4">
      <c r="A574" s="362" t="s">
        <v>539</v>
      </c>
      <c r="B574" s="363">
        <v>1981</v>
      </c>
      <c r="C574" s="363">
        <v>1659</v>
      </c>
      <c r="D574" s="361">
        <f t="shared" si="9"/>
        <v>-0.162544169611307</v>
      </c>
    </row>
    <row r="575" ht="24.95" customHeight="1" spans="1:4">
      <c r="A575" s="359" t="s">
        <v>540</v>
      </c>
      <c r="B575" s="360">
        <f>SUM(B576:B577)</f>
        <v>10</v>
      </c>
      <c r="C575" s="360">
        <f>SUM(C576:C577)</f>
        <v>15</v>
      </c>
      <c r="D575" s="361">
        <f t="shared" si="9"/>
        <v>0.5</v>
      </c>
    </row>
    <row r="576" ht="24.95" customHeight="1" spans="1:4">
      <c r="A576" s="362" t="s">
        <v>541</v>
      </c>
      <c r="B576" s="363"/>
      <c r="C576" s="363"/>
      <c r="D576" s="361"/>
    </row>
    <row r="577" ht="24.95" customHeight="1" spans="1:4">
      <c r="A577" s="362" t="s">
        <v>542</v>
      </c>
      <c r="B577" s="363">
        <v>10</v>
      </c>
      <c r="C577" s="363">
        <v>15</v>
      </c>
      <c r="D577" s="361">
        <f t="shared" si="9"/>
        <v>0.5</v>
      </c>
    </row>
    <row r="578" ht="24.95" customHeight="1" spans="1:4">
      <c r="A578" s="359" t="s">
        <v>543</v>
      </c>
      <c r="B578" s="365">
        <f>SUM(B579:B581)</f>
        <v>1207</v>
      </c>
      <c r="C578" s="365">
        <f>SUM(C579:C581)</f>
        <v>921</v>
      </c>
      <c r="D578" s="361">
        <f t="shared" si="9"/>
        <v>-0.236951118475559</v>
      </c>
    </row>
    <row r="579" ht="24.95" customHeight="1" spans="1:4">
      <c r="A579" s="362" t="s">
        <v>544</v>
      </c>
      <c r="B579" s="363">
        <v>26</v>
      </c>
      <c r="C579" s="363">
        <v>29</v>
      </c>
      <c r="D579" s="361">
        <f t="shared" si="9"/>
        <v>0.115384615384615</v>
      </c>
    </row>
    <row r="580" ht="24.95" customHeight="1" spans="1:4">
      <c r="A580" s="362" t="s">
        <v>545</v>
      </c>
      <c r="B580" s="363">
        <v>106</v>
      </c>
      <c r="C580" s="363"/>
      <c r="D580" s="361">
        <f t="shared" si="9"/>
        <v>-1</v>
      </c>
    </row>
    <row r="581" ht="24.95" customHeight="1" spans="1:4">
      <c r="A581" s="362" t="s">
        <v>546</v>
      </c>
      <c r="B581" s="363">
        <v>1075</v>
      </c>
      <c r="C581" s="363">
        <v>892</v>
      </c>
      <c r="D581" s="361">
        <f t="shared" si="9"/>
        <v>-0.170232558139535</v>
      </c>
    </row>
    <row r="582" ht="24.95" customHeight="1" spans="1:4">
      <c r="A582" s="359" t="s">
        <v>547</v>
      </c>
      <c r="B582" s="365">
        <f>SUM(B583:B586)</f>
        <v>15943</v>
      </c>
      <c r="C582" s="365">
        <f>SUM(C583:C586)</f>
        <v>16013</v>
      </c>
      <c r="D582" s="361">
        <f t="shared" si="9"/>
        <v>0.00439064166091702</v>
      </c>
    </row>
    <row r="583" ht="24.95" customHeight="1" spans="1:4">
      <c r="A583" s="362" t="s">
        <v>548</v>
      </c>
      <c r="B583" s="363">
        <v>4301</v>
      </c>
      <c r="C583" s="363">
        <v>3713</v>
      </c>
      <c r="D583" s="361">
        <f t="shared" si="9"/>
        <v>-0.136712392466868</v>
      </c>
    </row>
    <row r="584" ht="24.95" customHeight="1" spans="1:4">
      <c r="A584" s="362" t="s">
        <v>549</v>
      </c>
      <c r="B584" s="363">
        <v>5817</v>
      </c>
      <c r="C584" s="363">
        <v>6285</v>
      </c>
      <c r="D584" s="361">
        <f t="shared" si="9"/>
        <v>0.0804538421866942</v>
      </c>
    </row>
    <row r="585" ht="24.95" customHeight="1" spans="1:4">
      <c r="A585" s="362" t="s">
        <v>550</v>
      </c>
      <c r="B585" s="363">
        <v>5825</v>
      </c>
      <c r="C585" s="363">
        <v>6015</v>
      </c>
      <c r="D585" s="361">
        <f t="shared" si="9"/>
        <v>0.032618025751073</v>
      </c>
    </row>
    <row r="586" ht="24.95" customHeight="1" spans="1:4">
      <c r="A586" s="362" t="s">
        <v>551</v>
      </c>
      <c r="B586" s="363"/>
      <c r="C586" s="363"/>
      <c r="D586" s="361"/>
    </row>
    <row r="587" ht="24.95" customHeight="1" spans="1:4">
      <c r="A587" s="359" t="s">
        <v>552</v>
      </c>
      <c r="B587" s="365">
        <f>SUM(B588:B590)</f>
        <v>3063</v>
      </c>
      <c r="C587" s="365">
        <f>SUM(C588:C590)</f>
        <v>3582</v>
      </c>
      <c r="D587" s="361">
        <f t="shared" si="9"/>
        <v>0.169441723800196</v>
      </c>
    </row>
    <row r="588" ht="42" customHeight="1" spans="1:4">
      <c r="A588" s="362" t="s">
        <v>553</v>
      </c>
      <c r="B588" s="366"/>
      <c r="C588" s="366"/>
      <c r="D588" s="361"/>
    </row>
    <row r="589" ht="38.1" customHeight="1" spans="1:4">
      <c r="A589" s="362" t="s">
        <v>554</v>
      </c>
      <c r="B589" s="363">
        <v>3063</v>
      </c>
      <c r="C589" s="363">
        <v>3582</v>
      </c>
      <c r="D589" s="361">
        <f t="shared" si="9"/>
        <v>0.169441723800196</v>
      </c>
    </row>
    <row r="590" ht="39.95" customHeight="1" spans="1:4">
      <c r="A590" s="362" t="s">
        <v>555</v>
      </c>
      <c r="B590" s="363"/>
      <c r="C590" s="363"/>
      <c r="D590" s="361"/>
    </row>
    <row r="591" ht="24.95" customHeight="1" spans="1:4">
      <c r="A591" s="359" t="s">
        <v>556</v>
      </c>
      <c r="B591" s="365">
        <f>SUM(B592:B594)</f>
        <v>995</v>
      </c>
      <c r="C591" s="365">
        <f>SUM(C592:C594)</f>
        <v>1227</v>
      </c>
      <c r="D591" s="361">
        <f t="shared" si="9"/>
        <v>0.233165829145729</v>
      </c>
    </row>
    <row r="592" ht="24.95" customHeight="1" spans="1:4">
      <c r="A592" s="362" t="s">
        <v>557</v>
      </c>
      <c r="B592" s="366">
        <v>876</v>
      </c>
      <c r="C592" s="366">
        <v>1190</v>
      </c>
      <c r="D592" s="361">
        <f t="shared" si="9"/>
        <v>0.358447488584475</v>
      </c>
    </row>
    <row r="593" ht="24.95" customHeight="1" spans="1:4">
      <c r="A593" s="362" t="s">
        <v>558</v>
      </c>
      <c r="B593" s="363">
        <v>80</v>
      </c>
      <c r="C593" s="363"/>
      <c r="D593" s="361">
        <f t="shared" si="9"/>
        <v>-1</v>
      </c>
    </row>
    <row r="594" ht="24.95" customHeight="1" spans="1:4">
      <c r="A594" s="362" t="s">
        <v>559</v>
      </c>
      <c r="B594" s="363">
        <v>39</v>
      </c>
      <c r="C594" s="363">
        <v>37</v>
      </c>
      <c r="D594" s="361">
        <f t="shared" si="9"/>
        <v>-0.0512820512820513</v>
      </c>
    </row>
    <row r="595" ht="24.95" customHeight="1" spans="1:4">
      <c r="A595" s="359" t="s">
        <v>560</v>
      </c>
      <c r="B595" s="365"/>
      <c r="C595" s="365"/>
      <c r="D595" s="361"/>
    </row>
    <row r="596" ht="24.95" customHeight="1" spans="1:4">
      <c r="A596" s="362" t="s">
        <v>561</v>
      </c>
      <c r="B596" s="363"/>
      <c r="C596" s="363"/>
      <c r="D596" s="361"/>
    </row>
    <row r="597" ht="24.95" customHeight="1" spans="1:4">
      <c r="A597" s="362" t="s">
        <v>562</v>
      </c>
      <c r="B597" s="363"/>
      <c r="C597" s="363"/>
      <c r="D597" s="361"/>
    </row>
    <row r="598" ht="24.95" customHeight="1" spans="1:4">
      <c r="A598" s="359" t="s">
        <v>563</v>
      </c>
      <c r="B598" s="365"/>
      <c r="C598" s="365"/>
      <c r="D598" s="361"/>
    </row>
    <row r="599" ht="24.95" customHeight="1" spans="1:4">
      <c r="A599" s="362" t="s">
        <v>128</v>
      </c>
      <c r="B599" s="363"/>
      <c r="C599" s="363"/>
      <c r="D599" s="361"/>
    </row>
    <row r="600" ht="24.95" customHeight="1" spans="1:4">
      <c r="A600" s="362" t="s">
        <v>129</v>
      </c>
      <c r="B600" s="363"/>
      <c r="C600" s="363"/>
      <c r="D600" s="361"/>
    </row>
    <row r="601" ht="24.95" customHeight="1" spans="1:4">
      <c r="A601" s="362" t="s">
        <v>130</v>
      </c>
      <c r="B601" s="363"/>
      <c r="C601" s="363"/>
      <c r="D601" s="361"/>
    </row>
    <row r="602" ht="24.95" customHeight="1" spans="1:4">
      <c r="A602" s="362" t="s">
        <v>169</v>
      </c>
      <c r="B602" s="363"/>
      <c r="C602" s="363"/>
      <c r="D602" s="361"/>
    </row>
    <row r="603" ht="24.95" customHeight="1" spans="1:4">
      <c r="A603" s="362" t="s">
        <v>564</v>
      </c>
      <c r="B603" s="363"/>
      <c r="C603" s="363"/>
      <c r="D603" s="361"/>
    </row>
    <row r="604" ht="24.95" customHeight="1" spans="1:4">
      <c r="A604" s="362" t="s">
        <v>565</v>
      </c>
      <c r="B604" s="366"/>
      <c r="C604" s="366"/>
      <c r="D604" s="361"/>
    </row>
    <row r="605" ht="24.95" customHeight="1" spans="1:4">
      <c r="A605" s="362" t="s">
        <v>137</v>
      </c>
      <c r="B605" s="363"/>
      <c r="C605" s="363"/>
      <c r="D605" s="361"/>
    </row>
    <row r="606" ht="24.95" customHeight="1" spans="1:4">
      <c r="A606" s="362" t="s">
        <v>566</v>
      </c>
      <c r="B606" s="363"/>
      <c r="C606" s="363"/>
      <c r="D606" s="361"/>
    </row>
    <row r="607" ht="24.95" customHeight="1" spans="1:4">
      <c r="A607" s="359" t="s">
        <v>567</v>
      </c>
      <c r="B607" s="360"/>
      <c r="C607" s="360"/>
      <c r="D607" s="361"/>
    </row>
    <row r="608" ht="24.95" customHeight="1" spans="1:4">
      <c r="A608" s="362" t="s">
        <v>568</v>
      </c>
      <c r="B608" s="363"/>
      <c r="C608" s="363"/>
      <c r="D608" s="361"/>
    </row>
    <row r="609" ht="24.95" customHeight="1" spans="1:4">
      <c r="A609" s="359" t="s">
        <v>569</v>
      </c>
      <c r="B609" s="365"/>
      <c r="C609" s="365"/>
      <c r="D609" s="361"/>
    </row>
    <row r="610" ht="24.95" customHeight="1" spans="1:4">
      <c r="A610" s="362" t="s">
        <v>570</v>
      </c>
      <c r="B610" s="363"/>
      <c r="C610" s="363"/>
      <c r="D610" s="361"/>
    </row>
    <row r="611" ht="24.95" customHeight="1" spans="1:4">
      <c r="A611" s="359" t="s">
        <v>99</v>
      </c>
      <c r="B611" s="360">
        <f>B612+B622+B626+B634+B639+B646+B652+B655+B658+B659+B660+B666+B667+B668+B683</f>
        <v>1466</v>
      </c>
      <c r="C611" s="360">
        <f>C612+C622+C626+C634+C639+C646+C652+C655+C658+C659+C660+C666+C667+C668+C683</f>
        <v>565</v>
      </c>
      <c r="D611" s="361">
        <f t="shared" ref="D611:D630" si="10">(C611-B611)/B611</f>
        <v>-0.614597544338336</v>
      </c>
    </row>
    <row r="612" ht="24.95" customHeight="1" spans="1:4">
      <c r="A612" s="359" t="s">
        <v>571</v>
      </c>
      <c r="B612" s="365">
        <f>SUM(B613:B621)</f>
        <v>961</v>
      </c>
      <c r="C612" s="365">
        <f>SUM(C613:C621)</f>
        <v>216</v>
      </c>
      <c r="D612" s="361">
        <f t="shared" si="10"/>
        <v>-0.775234131113424</v>
      </c>
    </row>
    <row r="613" ht="24.95" customHeight="1" spans="1:4">
      <c r="A613" s="362" t="s">
        <v>128</v>
      </c>
      <c r="B613" s="363">
        <v>357</v>
      </c>
      <c r="C613" s="363"/>
      <c r="D613" s="361">
        <f t="shared" si="10"/>
        <v>-1</v>
      </c>
    </row>
    <row r="614" ht="24.95" customHeight="1" spans="1:4">
      <c r="A614" s="362" t="s">
        <v>129</v>
      </c>
      <c r="B614" s="363">
        <v>604</v>
      </c>
      <c r="C614" s="363">
        <v>216</v>
      </c>
      <c r="D614" s="361">
        <f t="shared" si="10"/>
        <v>-0.642384105960265</v>
      </c>
    </row>
    <row r="615" ht="24.95" customHeight="1" spans="1:4">
      <c r="A615" s="362" t="s">
        <v>130</v>
      </c>
      <c r="B615" s="363"/>
      <c r="C615" s="363"/>
      <c r="D615" s="361"/>
    </row>
    <row r="616" ht="24.95" customHeight="1" spans="1:4">
      <c r="A616" s="362" t="s">
        <v>572</v>
      </c>
      <c r="B616" s="363"/>
      <c r="C616" s="363"/>
      <c r="D616" s="361"/>
    </row>
    <row r="617" ht="24.95" customHeight="1" spans="1:4">
      <c r="A617" s="362" t="s">
        <v>573</v>
      </c>
      <c r="B617" s="363"/>
      <c r="C617" s="363"/>
      <c r="D617" s="361"/>
    </row>
    <row r="618" ht="24.95" customHeight="1" spans="1:4">
      <c r="A618" s="362" t="s">
        <v>574</v>
      </c>
      <c r="B618" s="363"/>
      <c r="C618" s="363"/>
      <c r="D618" s="361"/>
    </row>
    <row r="619" ht="24.95" customHeight="1" spans="1:4">
      <c r="A619" s="362" t="s">
        <v>575</v>
      </c>
      <c r="B619" s="363"/>
      <c r="C619" s="363"/>
      <c r="D619" s="361"/>
    </row>
    <row r="620" ht="24.95" customHeight="1" spans="1:4">
      <c r="A620" s="362" t="s">
        <v>576</v>
      </c>
      <c r="B620" s="363"/>
      <c r="C620" s="363"/>
      <c r="D620" s="361"/>
    </row>
    <row r="621" ht="24.95" customHeight="1" spans="1:4">
      <c r="A621" s="362" t="s">
        <v>577</v>
      </c>
      <c r="B621" s="363"/>
      <c r="C621" s="363"/>
      <c r="D621" s="361"/>
    </row>
    <row r="622" ht="24.95" customHeight="1" spans="1:4">
      <c r="A622" s="359" t="s">
        <v>578</v>
      </c>
      <c r="B622" s="360">
        <f>SUM(B623:B625)</f>
        <v>0</v>
      </c>
      <c r="C622" s="360"/>
      <c r="D622" s="361"/>
    </row>
    <row r="623" ht="24.95" customHeight="1" spans="1:4">
      <c r="A623" s="362" t="s">
        <v>579</v>
      </c>
      <c r="B623" s="363"/>
      <c r="C623" s="363"/>
      <c r="D623" s="361"/>
    </row>
    <row r="624" ht="24.95" customHeight="1" spans="1:4">
      <c r="A624" s="362" t="s">
        <v>580</v>
      </c>
      <c r="B624" s="363"/>
      <c r="C624" s="363"/>
      <c r="D624" s="361"/>
    </row>
    <row r="625" ht="24.95" customHeight="1" spans="1:4">
      <c r="A625" s="362" t="s">
        <v>581</v>
      </c>
      <c r="B625" s="363"/>
      <c r="C625" s="363"/>
      <c r="D625" s="361"/>
    </row>
    <row r="626" ht="24.95" customHeight="1" spans="1:4">
      <c r="A626" s="359" t="s">
        <v>582</v>
      </c>
      <c r="B626" s="365">
        <f>SUM(B627:B633)</f>
        <v>13</v>
      </c>
      <c r="C626" s="365">
        <f>SUM(C627:C633)</f>
        <v>16</v>
      </c>
      <c r="D626" s="361">
        <f t="shared" si="10"/>
        <v>0.230769230769231</v>
      </c>
    </row>
    <row r="627" ht="24.95" customHeight="1" spans="1:4">
      <c r="A627" s="362" t="s">
        <v>583</v>
      </c>
      <c r="B627" s="366"/>
      <c r="C627" s="366"/>
      <c r="D627" s="361"/>
    </row>
    <row r="628" ht="24.95" customHeight="1" spans="1:4">
      <c r="A628" s="362" t="s">
        <v>584</v>
      </c>
      <c r="B628" s="363"/>
      <c r="C628" s="363"/>
      <c r="D628" s="361"/>
    </row>
    <row r="629" ht="24.95" customHeight="1" spans="1:4">
      <c r="A629" s="362" t="s">
        <v>585</v>
      </c>
      <c r="B629" s="363"/>
      <c r="C629" s="363"/>
      <c r="D629" s="361"/>
    </row>
    <row r="630" ht="24.95" customHeight="1" spans="1:4">
      <c r="A630" s="362" t="s">
        <v>586</v>
      </c>
      <c r="B630" s="363">
        <v>13</v>
      </c>
      <c r="C630" s="363">
        <v>16</v>
      </c>
      <c r="D630" s="361">
        <f t="shared" si="10"/>
        <v>0.230769230769231</v>
      </c>
    </row>
    <row r="631" ht="24.95" customHeight="1" spans="1:4">
      <c r="A631" s="362" t="s">
        <v>587</v>
      </c>
      <c r="B631" s="363"/>
      <c r="C631" s="363"/>
      <c r="D631" s="361"/>
    </row>
    <row r="632" ht="24.95" customHeight="1" spans="1:4">
      <c r="A632" s="362" t="s">
        <v>588</v>
      </c>
      <c r="B632" s="363"/>
      <c r="C632" s="363"/>
      <c r="D632" s="361"/>
    </row>
    <row r="633" ht="24.95" customHeight="1" spans="1:4">
      <c r="A633" s="362" t="s">
        <v>589</v>
      </c>
      <c r="B633" s="366"/>
      <c r="C633" s="366"/>
      <c r="D633" s="361"/>
    </row>
    <row r="634" ht="24.95" customHeight="1" spans="1:4">
      <c r="A634" s="359" t="s">
        <v>590</v>
      </c>
      <c r="B634" s="365"/>
      <c r="C634" s="365"/>
      <c r="D634" s="361"/>
    </row>
    <row r="635" ht="24.95" customHeight="1" spans="1:4">
      <c r="A635" s="362" t="s">
        <v>591</v>
      </c>
      <c r="B635" s="363"/>
      <c r="C635" s="363"/>
      <c r="D635" s="361"/>
    </row>
    <row r="636" ht="24.95" customHeight="1" spans="1:4">
      <c r="A636" s="362" t="s">
        <v>592</v>
      </c>
      <c r="B636" s="363"/>
      <c r="C636" s="363"/>
      <c r="D636" s="361"/>
    </row>
    <row r="637" ht="24.95" customHeight="1" spans="1:4">
      <c r="A637" s="362" t="s">
        <v>593</v>
      </c>
      <c r="B637" s="363"/>
      <c r="C637" s="363"/>
      <c r="D637" s="361"/>
    </row>
    <row r="638" ht="24.95" customHeight="1" spans="1:4">
      <c r="A638" s="362" t="s">
        <v>594</v>
      </c>
      <c r="B638" s="363"/>
      <c r="C638" s="363"/>
      <c r="D638" s="361"/>
    </row>
    <row r="639" ht="24.95" customHeight="1" spans="1:4">
      <c r="A639" s="359" t="s">
        <v>595</v>
      </c>
      <c r="B639" s="360"/>
      <c r="C639" s="360">
        <f>SUM(C640:C645)</f>
        <v>179</v>
      </c>
      <c r="D639" s="361"/>
    </row>
    <row r="640" ht="24.95" customHeight="1" spans="1:4">
      <c r="A640" s="362" t="s">
        <v>596</v>
      </c>
      <c r="B640" s="363"/>
      <c r="C640" s="363">
        <v>179</v>
      </c>
      <c r="D640" s="361"/>
    </row>
    <row r="641" ht="24.95" customHeight="1" spans="1:4">
      <c r="A641" s="362" t="s">
        <v>597</v>
      </c>
      <c r="B641" s="366"/>
      <c r="C641" s="366"/>
      <c r="D641" s="361"/>
    </row>
    <row r="642" ht="24.95" customHeight="1" spans="1:4">
      <c r="A642" s="362" t="s">
        <v>598</v>
      </c>
      <c r="B642" s="366"/>
      <c r="C642" s="366"/>
      <c r="D642" s="361"/>
    </row>
    <row r="643" ht="24.95" customHeight="1" spans="1:4">
      <c r="A643" s="362" t="s">
        <v>599</v>
      </c>
      <c r="B643" s="363"/>
      <c r="C643" s="363"/>
      <c r="D643" s="361"/>
    </row>
    <row r="644" ht="24.95" customHeight="1" spans="1:4">
      <c r="A644" s="362" t="s">
        <v>600</v>
      </c>
      <c r="B644" s="363"/>
      <c r="C644" s="363"/>
      <c r="D644" s="361"/>
    </row>
    <row r="645" ht="24.95" customHeight="1" spans="1:4">
      <c r="A645" s="362" t="s">
        <v>601</v>
      </c>
      <c r="B645" s="363"/>
      <c r="C645" s="363"/>
      <c r="D645" s="361"/>
    </row>
    <row r="646" ht="24.95" customHeight="1" spans="1:4">
      <c r="A646" s="359" t="s">
        <v>602</v>
      </c>
      <c r="B646" s="365"/>
      <c r="C646" s="365"/>
      <c r="D646" s="361"/>
    </row>
    <row r="647" ht="24.95" customHeight="1" spans="1:4">
      <c r="A647" s="362" t="s">
        <v>603</v>
      </c>
      <c r="B647" s="363"/>
      <c r="C647" s="363"/>
      <c r="D647" s="361"/>
    </row>
    <row r="648" ht="24.95" customHeight="1" spans="1:4">
      <c r="A648" s="362" t="s">
        <v>604</v>
      </c>
      <c r="B648" s="363"/>
      <c r="C648" s="363"/>
      <c r="D648" s="361"/>
    </row>
    <row r="649" ht="24.95" customHeight="1" spans="1:4">
      <c r="A649" s="362" t="s">
        <v>605</v>
      </c>
      <c r="B649" s="363"/>
      <c r="C649" s="363"/>
      <c r="D649" s="361"/>
    </row>
    <row r="650" ht="24.95" customHeight="1" spans="1:4">
      <c r="A650" s="362" t="s">
        <v>606</v>
      </c>
      <c r="B650" s="363"/>
      <c r="C650" s="363"/>
      <c r="D650" s="361"/>
    </row>
    <row r="651" ht="24.95" customHeight="1" spans="1:4">
      <c r="A651" s="362" t="s">
        <v>607</v>
      </c>
      <c r="B651" s="366"/>
      <c r="C651" s="366"/>
      <c r="D651" s="361"/>
    </row>
    <row r="652" ht="24.95" customHeight="1" spans="1:4">
      <c r="A652" s="359" t="s">
        <v>608</v>
      </c>
      <c r="B652" s="365"/>
      <c r="C652" s="365"/>
      <c r="D652" s="361"/>
    </row>
    <row r="653" ht="24.95" customHeight="1" spans="1:4">
      <c r="A653" s="362" t="s">
        <v>609</v>
      </c>
      <c r="B653" s="363"/>
      <c r="C653" s="363"/>
      <c r="D653" s="361"/>
    </row>
    <row r="654" ht="24.95" customHeight="1" spans="1:4">
      <c r="A654" s="362" t="s">
        <v>610</v>
      </c>
      <c r="B654" s="363"/>
      <c r="C654" s="363"/>
      <c r="D654" s="361"/>
    </row>
    <row r="655" ht="24.95" customHeight="1" spans="1:4">
      <c r="A655" s="359" t="s">
        <v>611</v>
      </c>
      <c r="B655" s="360"/>
      <c r="C655" s="360"/>
      <c r="D655" s="361"/>
    </row>
    <row r="656" ht="24.95" customHeight="1" spans="1:4">
      <c r="A656" s="362" t="s">
        <v>612</v>
      </c>
      <c r="B656" s="363"/>
      <c r="C656" s="363"/>
      <c r="D656" s="361"/>
    </row>
    <row r="657" ht="24.95" customHeight="1" spans="1:4">
      <c r="A657" s="362" t="s">
        <v>613</v>
      </c>
      <c r="B657" s="363"/>
      <c r="C657" s="363"/>
      <c r="D657" s="361"/>
    </row>
    <row r="658" ht="24.95" customHeight="1" spans="1:4">
      <c r="A658" s="359" t="s">
        <v>614</v>
      </c>
      <c r="B658" s="365"/>
      <c r="C658" s="365"/>
      <c r="D658" s="361"/>
    </row>
    <row r="659" ht="24.95" customHeight="1" spans="1:4">
      <c r="A659" s="359" t="s">
        <v>615</v>
      </c>
      <c r="B659" s="365"/>
      <c r="C659" s="365"/>
      <c r="D659" s="361"/>
    </row>
    <row r="660" ht="24.95" customHeight="1" spans="1:4">
      <c r="A660" s="359" t="s">
        <v>616</v>
      </c>
      <c r="B660" s="365">
        <f>SUM(B661:B665)</f>
        <v>492</v>
      </c>
      <c r="C660" s="365">
        <f>SUM(C661:C665)</f>
        <v>154</v>
      </c>
      <c r="D660" s="361">
        <f t="shared" ref="D660:D707" si="11">(C660-B660)/B660</f>
        <v>-0.686991869918699</v>
      </c>
    </row>
    <row r="661" ht="24.95" customHeight="1" spans="1:4">
      <c r="A661" s="362" t="s">
        <v>617</v>
      </c>
      <c r="B661" s="363">
        <v>492</v>
      </c>
      <c r="C661" s="363">
        <v>154</v>
      </c>
      <c r="D661" s="361">
        <f t="shared" si="11"/>
        <v>-0.686991869918699</v>
      </c>
    </row>
    <row r="662" ht="24.95" customHeight="1" spans="1:4">
      <c r="A662" s="362" t="s">
        <v>618</v>
      </c>
      <c r="B662" s="363"/>
      <c r="C662" s="363"/>
      <c r="D662" s="361"/>
    </row>
    <row r="663" ht="24.95" customHeight="1" spans="1:4">
      <c r="A663" s="362" t="s">
        <v>619</v>
      </c>
      <c r="B663" s="363"/>
      <c r="C663" s="363"/>
      <c r="D663" s="361"/>
    </row>
    <row r="664" ht="24.95" customHeight="1" spans="1:4">
      <c r="A664" s="362" t="s">
        <v>620</v>
      </c>
      <c r="B664" s="366"/>
      <c r="C664" s="366"/>
      <c r="D664" s="361"/>
    </row>
    <row r="665" ht="24.95" customHeight="1" spans="1:4">
      <c r="A665" s="362" t="s">
        <v>621</v>
      </c>
      <c r="B665" s="363"/>
      <c r="C665" s="363"/>
      <c r="D665" s="361"/>
    </row>
    <row r="666" ht="24.95" customHeight="1" spans="1:4">
      <c r="A666" s="359" t="s">
        <v>622</v>
      </c>
      <c r="B666" s="365"/>
      <c r="C666" s="365"/>
      <c r="D666" s="361"/>
    </row>
    <row r="667" ht="24.95" customHeight="1" spans="1:4">
      <c r="A667" s="359" t="s">
        <v>623</v>
      </c>
      <c r="B667" s="365"/>
      <c r="C667" s="365"/>
      <c r="D667" s="361"/>
    </row>
    <row r="668" ht="24.95" customHeight="1" spans="1:4">
      <c r="A668" s="359" t="s">
        <v>624</v>
      </c>
      <c r="B668" s="365"/>
      <c r="C668" s="365"/>
      <c r="D668" s="361"/>
    </row>
    <row r="669" ht="24.95" customHeight="1" spans="1:4">
      <c r="A669" s="362" t="s">
        <v>128</v>
      </c>
      <c r="B669" s="363"/>
      <c r="C669" s="363"/>
      <c r="D669" s="361"/>
    </row>
    <row r="670" ht="24.95" customHeight="1" spans="1:4">
      <c r="A670" s="362" t="s">
        <v>129</v>
      </c>
      <c r="B670" s="366"/>
      <c r="C670" s="366"/>
      <c r="D670" s="361"/>
    </row>
    <row r="671" ht="24.95" customHeight="1" spans="1:4">
      <c r="A671" s="362" t="s">
        <v>130</v>
      </c>
      <c r="B671" s="363"/>
      <c r="C671" s="363"/>
      <c r="D671" s="361"/>
    </row>
    <row r="672" ht="24.95" customHeight="1" spans="1:4">
      <c r="A672" s="362" t="s">
        <v>625</v>
      </c>
      <c r="B672" s="363"/>
      <c r="C672" s="363"/>
      <c r="D672" s="361"/>
    </row>
    <row r="673" ht="24.95" customHeight="1" spans="1:4">
      <c r="A673" s="362" t="s">
        <v>626</v>
      </c>
      <c r="B673" s="363"/>
      <c r="C673" s="363"/>
      <c r="D673" s="361"/>
    </row>
    <row r="674" ht="24.95" customHeight="1" spans="1:4">
      <c r="A674" s="362" t="s">
        <v>627</v>
      </c>
      <c r="B674" s="363"/>
      <c r="C674" s="363"/>
      <c r="D674" s="361"/>
    </row>
    <row r="675" ht="24.95" customHeight="1" spans="1:4">
      <c r="A675" s="362" t="s">
        <v>628</v>
      </c>
      <c r="B675" s="363"/>
      <c r="C675" s="363"/>
      <c r="D675" s="361"/>
    </row>
    <row r="676" ht="24.95" customHeight="1" spans="1:4">
      <c r="A676" s="362" t="s">
        <v>629</v>
      </c>
      <c r="B676" s="366"/>
      <c r="C676" s="366"/>
      <c r="D676" s="361"/>
    </row>
    <row r="677" ht="24.95" customHeight="1" spans="1:4">
      <c r="A677" s="362" t="s">
        <v>630</v>
      </c>
      <c r="B677" s="363"/>
      <c r="C677" s="363"/>
      <c r="D677" s="361"/>
    </row>
    <row r="678" ht="24.95" customHeight="1" spans="1:4">
      <c r="A678" s="362" t="s">
        <v>631</v>
      </c>
      <c r="B678" s="363"/>
      <c r="C678" s="363"/>
      <c r="D678" s="361"/>
    </row>
    <row r="679" ht="24.95" customHeight="1" spans="1:4">
      <c r="A679" s="362" t="s">
        <v>169</v>
      </c>
      <c r="B679" s="363"/>
      <c r="C679" s="363"/>
      <c r="D679" s="361"/>
    </row>
    <row r="680" ht="24.95" customHeight="1" spans="1:4">
      <c r="A680" s="362" t="s">
        <v>632</v>
      </c>
      <c r="B680" s="363"/>
      <c r="C680" s="363"/>
      <c r="D680" s="361"/>
    </row>
    <row r="681" ht="24.95" customHeight="1" spans="1:4">
      <c r="A681" s="362" t="s">
        <v>137</v>
      </c>
      <c r="B681" s="363"/>
      <c r="C681" s="363"/>
      <c r="D681" s="361"/>
    </row>
    <row r="682" ht="24.95" customHeight="1" spans="1:4">
      <c r="A682" s="362" t="s">
        <v>633</v>
      </c>
      <c r="B682" s="366"/>
      <c r="C682" s="366"/>
      <c r="D682" s="361"/>
    </row>
    <row r="683" ht="24.95" customHeight="1" spans="1:4">
      <c r="A683" s="359" t="s">
        <v>634</v>
      </c>
      <c r="B683" s="365"/>
      <c r="C683" s="365"/>
      <c r="D683" s="361"/>
    </row>
    <row r="684" ht="24.95" customHeight="1" spans="1:4">
      <c r="A684" s="359" t="s">
        <v>635</v>
      </c>
      <c r="B684" s="365"/>
      <c r="C684" s="365"/>
      <c r="D684" s="361"/>
    </row>
    <row r="685" ht="24.95" customHeight="1" spans="1:4">
      <c r="A685" s="359" t="s">
        <v>100</v>
      </c>
      <c r="B685" s="365">
        <f>B686+B697+B698+B701+B702+B703</f>
        <v>48868</v>
      </c>
      <c r="C685" s="365">
        <f>C686+C697+C698+C701+C702+C703</f>
        <v>39237</v>
      </c>
      <c r="D685" s="361">
        <f t="shared" si="11"/>
        <v>-0.197081935008595</v>
      </c>
    </row>
    <row r="686" ht="24.95" customHeight="1" spans="1:4">
      <c r="A686" s="359" t="s">
        <v>636</v>
      </c>
      <c r="B686" s="360">
        <f>SUM(B687:B696)</f>
        <v>7120</v>
      </c>
      <c r="C686" s="360">
        <f>SUM(C687:C696)</f>
        <v>6909</v>
      </c>
      <c r="D686" s="361">
        <f t="shared" si="11"/>
        <v>-0.0296348314606742</v>
      </c>
    </row>
    <row r="687" ht="24.95" customHeight="1" spans="1:4">
      <c r="A687" s="362" t="s">
        <v>128</v>
      </c>
      <c r="B687" s="363">
        <v>2814</v>
      </c>
      <c r="C687" s="363">
        <v>3170</v>
      </c>
      <c r="D687" s="361">
        <f t="shared" si="11"/>
        <v>0.126510305614783</v>
      </c>
    </row>
    <row r="688" ht="24.95" customHeight="1" spans="1:4">
      <c r="A688" s="362" t="s">
        <v>129</v>
      </c>
      <c r="B688" s="363">
        <v>773</v>
      </c>
      <c r="C688" s="363">
        <v>306</v>
      </c>
      <c r="D688" s="361">
        <f t="shared" si="11"/>
        <v>-0.604139715394567</v>
      </c>
    </row>
    <row r="689" ht="24.95" customHeight="1" spans="1:4">
      <c r="A689" s="362" t="s">
        <v>130</v>
      </c>
      <c r="B689" s="363"/>
      <c r="C689" s="363"/>
      <c r="D689" s="361"/>
    </row>
    <row r="690" ht="24.95" customHeight="1" spans="1:4">
      <c r="A690" s="362" t="s">
        <v>637</v>
      </c>
      <c r="B690" s="363">
        <v>2638</v>
      </c>
      <c r="C690" s="363">
        <v>2528</v>
      </c>
      <c r="D690" s="361">
        <f t="shared" si="11"/>
        <v>-0.0416982562547384</v>
      </c>
    </row>
    <row r="691" ht="24.95" customHeight="1" spans="1:4">
      <c r="A691" s="362" t="s">
        <v>638</v>
      </c>
      <c r="B691" s="366"/>
      <c r="C691" s="366"/>
      <c r="D691" s="361"/>
    </row>
    <row r="692" ht="24.95" customHeight="1" spans="1:4">
      <c r="A692" s="362" t="s">
        <v>639</v>
      </c>
      <c r="B692" s="363"/>
      <c r="C692" s="363"/>
      <c r="D692" s="361"/>
    </row>
    <row r="693" ht="24.95" customHeight="1" spans="1:4">
      <c r="A693" s="362" t="s">
        <v>640</v>
      </c>
      <c r="B693" s="363"/>
      <c r="C693" s="363"/>
      <c r="D693" s="361"/>
    </row>
    <row r="694" ht="24.95" customHeight="1" spans="1:4">
      <c r="A694" s="362" t="s">
        <v>641</v>
      </c>
      <c r="B694" s="363"/>
      <c r="C694" s="363"/>
      <c r="D694" s="361"/>
    </row>
    <row r="695" ht="24.95" customHeight="1" spans="1:4">
      <c r="A695" s="362" t="s">
        <v>642</v>
      </c>
      <c r="B695" s="363"/>
      <c r="C695" s="363"/>
      <c r="D695" s="361"/>
    </row>
    <row r="696" ht="24.95" customHeight="1" spans="1:4">
      <c r="A696" s="362" t="s">
        <v>643</v>
      </c>
      <c r="B696" s="363">
        <v>895</v>
      </c>
      <c r="C696" s="363">
        <v>905</v>
      </c>
      <c r="D696" s="361">
        <f t="shared" si="11"/>
        <v>0.0111731843575419</v>
      </c>
    </row>
    <row r="697" ht="24.95" customHeight="1" spans="1:4">
      <c r="A697" s="359" t="s">
        <v>644</v>
      </c>
      <c r="B697" s="365"/>
      <c r="C697" s="365"/>
      <c r="D697" s="361"/>
    </row>
    <row r="698" ht="24.95" customHeight="1" spans="1:4">
      <c r="A698" s="359" t="s">
        <v>645</v>
      </c>
      <c r="B698" s="365">
        <f>SUM(B699:B700)</f>
        <v>1681</v>
      </c>
      <c r="C698" s="365">
        <f>SUM(C699:C700)</f>
        <v>9879</v>
      </c>
      <c r="D698" s="361">
        <f t="shared" si="11"/>
        <v>4.87685901249256</v>
      </c>
    </row>
    <row r="699" ht="24.95" customHeight="1" spans="1:4">
      <c r="A699" s="362" t="s">
        <v>646</v>
      </c>
      <c r="B699" s="366"/>
      <c r="C699" s="366"/>
      <c r="D699" s="361"/>
    </row>
    <row r="700" ht="24.95" customHeight="1" spans="1:4">
      <c r="A700" s="362" t="s">
        <v>647</v>
      </c>
      <c r="B700" s="363">
        <v>1681</v>
      </c>
      <c r="C700" s="363">
        <v>9879</v>
      </c>
      <c r="D700" s="361">
        <f t="shared" si="11"/>
        <v>4.87685901249256</v>
      </c>
    </row>
    <row r="701" ht="24.95" customHeight="1" spans="1:4">
      <c r="A701" s="359" t="s">
        <v>648</v>
      </c>
      <c r="B701" s="365">
        <v>27575</v>
      </c>
      <c r="C701" s="365">
        <v>20949</v>
      </c>
      <c r="D701" s="361">
        <f t="shared" si="11"/>
        <v>-0.240290117860381</v>
      </c>
    </row>
    <row r="702" ht="24.95" customHeight="1" spans="1:4">
      <c r="A702" s="359" t="s">
        <v>649</v>
      </c>
      <c r="B702" s="365"/>
      <c r="C702" s="365"/>
      <c r="D702" s="361"/>
    </row>
    <row r="703" ht="24.95" customHeight="1" spans="1:4">
      <c r="A703" s="359" t="s">
        <v>650</v>
      </c>
      <c r="B703" s="365">
        <v>12492</v>
      </c>
      <c r="C703" s="365">
        <v>1500</v>
      </c>
      <c r="D703" s="361">
        <f t="shared" si="11"/>
        <v>-0.879923150816523</v>
      </c>
    </row>
    <row r="704" ht="24.95" customHeight="1" spans="1:4">
      <c r="A704" s="359" t="s">
        <v>101</v>
      </c>
      <c r="B704" s="365">
        <f>B705+B731+B756+B784+B795+B802+B809+B812</f>
        <v>23445</v>
      </c>
      <c r="C704" s="365">
        <f>C705+C731+C756+C784+C795+C802+C809+C812</f>
        <v>11637</v>
      </c>
      <c r="D704" s="361">
        <f t="shared" si="11"/>
        <v>-0.503646833013436</v>
      </c>
    </row>
    <row r="705" ht="24.95" customHeight="1" spans="1:4">
      <c r="A705" s="359" t="s">
        <v>651</v>
      </c>
      <c r="B705" s="365">
        <f>SUM(B706:B730)</f>
        <v>4131</v>
      </c>
      <c r="C705" s="365">
        <f>SUM(C706:C730)</f>
        <v>4200</v>
      </c>
      <c r="D705" s="361">
        <f t="shared" si="11"/>
        <v>0.0167029774872912</v>
      </c>
    </row>
    <row r="706" ht="24.95" customHeight="1" spans="1:4">
      <c r="A706" s="362" t="s">
        <v>128</v>
      </c>
      <c r="B706" s="363">
        <v>1783</v>
      </c>
      <c r="C706" s="363">
        <v>2125</v>
      </c>
      <c r="D706" s="361">
        <f t="shared" si="11"/>
        <v>0.191811553561413</v>
      </c>
    </row>
    <row r="707" ht="24.95" customHeight="1" spans="1:4">
      <c r="A707" s="362" t="s">
        <v>129</v>
      </c>
      <c r="B707" s="363">
        <v>63</v>
      </c>
      <c r="C707" s="363">
        <v>3</v>
      </c>
      <c r="D707" s="361">
        <f t="shared" si="11"/>
        <v>-0.952380952380952</v>
      </c>
    </row>
    <row r="708" ht="24.95" customHeight="1" spans="1:4">
      <c r="A708" s="362" t="s">
        <v>130</v>
      </c>
      <c r="B708" s="363"/>
      <c r="C708" s="363"/>
      <c r="D708" s="361"/>
    </row>
    <row r="709" ht="24.95" customHeight="1" spans="1:4">
      <c r="A709" s="362" t="s">
        <v>137</v>
      </c>
      <c r="B709" s="363">
        <v>452</v>
      </c>
      <c r="C709" s="363">
        <v>466</v>
      </c>
      <c r="D709" s="361">
        <f>(C709-B709)/B709</f>
        <v>0.0309734513274336</v>
      </c>
    </row>
    <row r="710" ht="24.95" customHeight="1" spans="1:4">
      <c r="A710" s="362" t="s">
        <v>652</v>
      </c>
      <c r="B710" s="363"/>
      <c r="C710" s="363"/>
      <c r="D710" s="361"/>
    </row>
    <row r="711" ht="24.95" customHeight="1" spans="1:4">
      <c r="A711" s="362" t="s">
        <v>653</v>
      </c>
      <c r="B711" s="363">
        <v>91</v>
      </c>
      <c r="C711" s="363">
        <v>80</v>
      </c>
      <c r="D711" s="361">
        <f>(C711-B711)/B711</f>
        <v>-0.120879120879121</v>
      </c>
    </row>
    <row r="712" ht="24.95" customHeight="1" spans="1:4">
      <c r="A712" s="362" t="s">
        <v>654</v>
      </c>
      <c r="B712" s="363">
        <v>57</v>
      </c>
      <c r="C712" s="363">
        <v>57</v>
      </c>
      <c r="D712" s="361">
        <f>(C712-B712)/B712</f>
        <v>0</v>
      </c>
    </row>
    <row r="713" ht="24.95" customHeight="1" spans="1:4">
      <c r="A713" s="362" t="s">
        <v>655</v>
      </c>
      <c r="B713" s="363">
        <v>4</v>
      </c>
      <c r="C713" s="363">
        <v>4</v>
      </c>
      <c r="D713" s="361">
        <f>(C713-B713)/B713</f>
        <v>0</v>
      </c>
    </row>
    <row r="714" ht="24.95" customHeight="1" spans="1:4">
      <c r="A714" s="362" t="s">
        <v>656</v>
      </c>
      <c r="B714" s="363"/>
      <c r="C714" s="363">
        <v>85</v>
      </c>
      <c r="D714" s="361"/>
    </row>
    <row r="715" ht="24.95" customHeight="1" spans="1:4">
      <c r="A715" s="362" t="s">
        <v>657</v>
      </c>
      <c r="B715" s="366"/>
      <c r="C715" s="366"/>
      <c r="D715" s="361"/>
    </row>
    <row r="716" ht="24.95" customHeight="1" spans="1:4">
      <c r="A716" s="362" t="s">
        <v>658</v>
      </c>
      <c r="B716" s="366">
        <v>52</v>
      </c>
      <c r="C716" s="366"/>
      <c r="D716" s="361">
        <f>(C716-B716)/B716</f>
        <v>-1</v>
      </c>
    </row>
    <row r="717" ht="24.95" customHeight="1" spans="1:4">
      <c r="A717" s="362" t="s">
        <v>659</v>
      </c>
      <c r="B717" s="363"/>
      <c r="C717" s="363"/>
      <c r="D717" s="361"/>
    </row>
    <row r="718" ht="24.95" customHeight="1" spans="1:4">
      <c r="A718" s="362" t="s">
        <v>660</v>
      </c>
      <c r="B718" s="363">
        <v>10</v>
      </c>
      <c r="C718" s="363">
        <v>204</v>
      </c>
      <c r="D718" s="361">
        <f>(C718-B718)/B718</f>
        <v>19.4</v>
      </c>
    </row>
    <row r="719" ht="24.95" customHeight="1" spans="1:4">
      <c r="A719" s="362" t="s">
        <v>661</v>
      </c>
      <c r="B719" s="363">
        <v>194</v>
      </c>
      <c r="C719" s="363"/>
      <c r="D719" s="361">
        <f>(C719-B719)/B719</f>
        <v>-1</v>
      </c>
    </row>
    <row r="720" ht="24.95" customHeight="1" spans="1:4">
      <c r="A720" s="362" t="s">
        <v>662</v>
      </c>
      <c r="B720" s="363"/>
      <c r="C720" s="363"/>
      <c r="D720" s="361"/>
    </row>
    <row r="721" ht="24.95" customHeight="1" spans="1:4">
      <c r="A721" s="362" t="s">
        <v>663</v>
      </c>
      <c r="B721" s="363">
        <v>160</v>
      </c>
      <c r="C721" s="363"/>
      <c r="D721" s="361">
        <f t="shared" ref="D721:D784" si="12">(C721-B721)/B721</f>
        <v>-1</v>
      </c>
    </row>
    <row r="722" ht="24.95" customHeight="1" spans="1:4">
      <c r="A722" s="362" t="s">
        <v>664</v>
      </c>
      <c r="B722" s="363"/>
      <c r="C722" s="363"/>
      <c r="D722" s="361"/>
    </row>
    <row r="723" ht="24.95" customHeight="1" spans="1:4">
      <c r="A723" s="362" t="s">
        <v>665</v>
      </c>
      <c r="B723" s="363">
        <v>16</v>
      </c>
      <c r="C723" s="363">
        <v>40</v>
      </c>
      <c r="D723" s="361">
        <f t="shared" si="12"/>
        <v>1.5</v>
      </c>
    </row>
    <row r="724" ht="24.95" customHeight="1" spans="1:4">
      <c r="A724" s="362" t="s">
        <v>666</v>
      </c>
      <c r="B724" s="363">
        <v>1000</v>
      </c>
      <c r="C724" s="363">
        <v>1000</v>
      </c>
      <c r="D724" s="361">
        <f t="shared" si="12"/>
        <v>0</v>
      </c>
    </row>
    <row r="725" ht="24.95" customHeight="1" spans="1:4">
      <c r="A725" s="362" t="s">
        <v>667</v>
      </c>
      <c r="B725" s="363"/>
      <c r="C725" s="363"/>
      <c r="D725" s="361"/>
    </row>
    <row r="726" ht="24.95" customHeight="1" spans="1:4">
      <c r="A726" s="362" t="s">
        <v>668</v>
      </c>
      <c r="B726" s="363"/>
      <c r="C726" s="363"/>
      <c r="D726" s="361"/>
    </row>
    <row r="727" ht="24.95" customHeight="1" spans="1:4">
      <c r="A727" s="362" t="s">
        <v>669</v>
      </c>
      <c r="B727" s="363"/>
      <c r="C727" s="363"/>
      <c r="D727" s="361"/>
    </row>
    <row r="728" ht="24.95" customHeight="1" spans="1:4">
      <c r="A728" s="362" t="s">
        <v>670</v>
      </c>
      <c r="B728" s="363">
        <v>113</v>
      </c>
      <c r="C728" s="363">
        <v>105</v>
      </c>
      <c r="D728" s="361">
        <f t="shared" si="12"/>
        <v>-0.0707964601769911</v>
      </c>
    </row>
    <row r="729" ht="24.95" customHeight="1" spans="1:4">
      <c r="A729" s="362" t="s">
        <v>671</v>
      </c>
      <c r="B729" s="363"/>
      <c r="C729" s="363"/>
      <c r="D729" s="361"/>
    </row>
    <row r="730" ht="24.95" customHeight="1" spans="1:4">
      <c r="A730" s="362" t="s">
        <v>672</v>
      </c>
      <c r="B730" s="366">
        <v>136</v>
      </c>
      <c r="C730" s="366">
        <v>31</v>
      </c>
      <c r="D730" s="361">
        <f t="shared" si="12"/>
        <v>-0.772058823529412</v>
      </c>
    </row>
    <row r="731" ht="24.95" customHeight="1" spans="1:4">
      <c r="A731" s="359" t="s">
        <v>673</v>
      </c>
      <c r="B731" s="365">
        <f>SUM(B732:B755)</f>
        <v>15398</v>
      </c>
      <c r="C731" s="365">
        <f>SUM(C732:C755)</f>
        <v>2955</v>
      </c>
      <c r="D731" s="361">
        <f t="shared" si="12"/>
        <v>-0.808091959994805</v>
      </c>
    </row>
    <row r="732" ht="24.95" customHeight="1" spans="1:4">
      <c r="A732" s="362" t="s">
        <v>128</v>
      </c>
      <c r="B732" s="363">
        <v>107</v>
      </c>
      <c r="C732" s="363"/>
      <c r="D732" s="361">
        <f t="shared" si="12"/>
        <v>-1</v>
      </c>
    </row>
    <row r="733" ht="24.95" customHeight="1" spans="1:4">
      <c r="A733" s="362" t="s">
        <v>129</v>
      </c>
      <c r="B733" s="363">
        <v>15</v>
      </c>
      <c r="C733" s="363"/>
      <c r="D733" s="361">
        <f t="shared" si="12"/>
        <v>-1</v>
      </c>
    </row>
    <row r="734" ht="24.95" customHeight="1" spans="1:4">
      <c r="A734" s="362" t="s">
        <v>130</v>
      </c>
      <c r="B734" s="363"/>
      <c r="C734" s="363"/>
      <c r="D734" s="361"/>
    </row>
    <row r="735" ht="24.95" customHeight="1" spans="1:4">
      <c r="A735" s="362" t="s">
        <v>674</v>
      </c>
      <c r="B735" s="363">
        <v>365</v>
      </c>
      <c r="C735" s="363">
        <v>366</v>
      </c>
      <c r="D735" s="361">
        <f t="shared" si="12"/>
        <v>0.00273972602739726</v>
      </c>
    </row>
    <row r="736" ht="24.95" customHeight="1" spans="1:4">
      <c r="A736" s="362" t="s">
        <v>675</v>
      </c>
      <c r="B736" s="366">
        <v>12976</v>
      </c>
      <c r="C736" s="366">
        <v>15</v>
      </c>
      <c r="D736" s="361">
        <f t="shared" si="12"/>
        <v>-0.99884401972873</v>
      </c>
    </row>
    <row r="737" ht="24.95" customHeight="1" spans="1:4">
      <c r="A737" s="362" t="s">
        <v>676</v>
      </c>
      <c r="B737" s="366"/>
      <c r="C737" s="366"/>
      <c r="D737" s="361"/>
    </row>
    <row r="738" ht="24.95" customHeight="1" spans="1:4">
      <c r="A738" s="362" t="s">
        <v>677</v>
      </c>
      <c r="B738" s="363"/>
      <c r="C738" s="363"/>
      <c r="D738" s="361"/>
    </row>
    <row r="739" ht="24.95" customHeight="1" spans="1:4">
      <c r="A739" s="362" t="s">
        <v>678</v>
      </c>
      <c r="B739" s="363"/>
      <c r="C739" s="363"/>
      <c r="D739" s="361"/>
    </row>
    <row r="740" ht="24.95" customHeight="1" spans="1:4">
      <c r="A740" s="362" t="s">
        <v>679</v>
      </c>
      <c r="B740" s="363"/>
      <c r="C740" s="363"/>
      <c r="D740" s="361"/>
    </row>
    <row r="741" ht="24.95" customHeight="1" spans="1:4">
      <c r="A741" s="362" t="s">
        <v>680</v>
      </c>
      <c r="B741" s="363"/>
      <c r="C741" s="363"/>
      <c r="D741" s="361"/>
    </row>
    <row r="742" ht="24.95" customHeight="1" spans="1:4">
      <c r="A742" s="362" t="s">
        <v>681</v>
      </c>
      <c r="B742" s="363"/>
      <c r="C742" s="363"/>
      <c r="D742" s="361"/>
    </row>
    <row r="743" ht="24.95" customHeight="1" spans="1:4">
      <c r="A743" s="362" t="s">
        <v>682</v>
      </c>
      <c r="B743" s="363">
        <v>212</v>
      </c>
      <c r="C743" s="363">
        <v>5</v>
      </c>
      <c r="D743" s="361">
        <f t="shared" si="12"/>
        <v>-0.976415094339623</v>
      </c>
    </row>
    <row r="744" ht="24.95" customHeight="1" spans="1:4">
      <c r="A744" s="362" t="s">
        <v>683</v>
      </c>
      <c r="B744" s="363"/>
      <c r="C744" s="363"/>
      <c r="D744" s="361"/>
    </row>
    <row r="745" ht="24.95" customHeight="1" spans="1:4">
      <c r="A745" s="362" t="s">
        <v>684</v>
      </c>
      <c r="B745" s="363"/>
      <c r="C745" s="363"/>
      <c r="D745" s="361"/>
    </row>
    <row r="746" ht="24.95" customHeight="1" spans="1:4">
      <c r="A746" s="362" t="s">
        <v>685</v>
      </c>
      <c r="B746" s="363"/>
      <c r="C746" s="363"/>
      <c r="D746" s="361"/>
    </row>
    <row r="747" ht="24.95" customHeight="1" spans="1:4">
      <c r="A747" s="362" t="s">
        <v>686</v>
      </c>
      <c r="B747" s="363"/>
      <c r="C747" s="363"/>
      <c r="D747" s="361"/>
    </row>
    <row r="748" ht="24.95" customHeight="1" spans="1:4">
      <c r="A748" s="362" t="s">
        <v>687</v>
      </c>
      <c r="B748" s="363"/>
      <c r="C748" s="363"/>
      <c r="D748" s="361"/>
    </row>
    <row r="749" ht="24.95" customHeight="1" spans="1:4">
      <c r="A749" s="362" t="s">
        <v>688</v>
      </c>
      <c r="B749" s="363"/>
      <c r="C749" s="363"/>
      <c r="D749" s="361"/>
    </row>
    <row r="750" ht="24.95" customHeight="1" spans="1:4">
      <c r="A750" s="362" t="s">
        <v>689</v>
      </c>
      <c r="B750" s="363"/>
      <c r="C750" s="363"/>
      <c r="D750" s="361"/>
    </row>
    <row r="751" ht="24.95" customHeight="1" spans="1:4">
      <c r="A751" s="362" t="s">
        <v>690</v>
      </c>
      <c r="B751" s="363">
        <v>1665</v>
      </c>
      <c r="C751" s="363">
        <v>2050</v>
      </c>
      <c r="D751" s="361">
        <f t="shared" si="12"/>
        <v>0.231231231231231</v>
      </c>
    </row>
    <row r="752" ht="24.95" customHeight="1" spans="1:4">
      <c r="A752" s="362" t="s">
        <v>691</v>
      </c>
      <c r="B752" s="363"/>
      <c r="C752" s="363"/>
      <c r="D752" s="361"/>
    </row>
    <row r="753" ht="24.95" customHeight="1" spans="1:4">
      <c r="A753" s="362" t="s">
        <v>692</v>
      </c>
      <c r="B753" s="363"/>
      <c r="C753" s="363"/>
      <c r="D753" s="361"/>
    </row>
    <row r="754" ht="24.95" customHeight="1" spans="1:4">
      <c r="A754" s="362" t="s">
        <v>658</v>
      </c>
      <c r="B754" s="363"/>
      <c r="C754" s="363"/>
      <c r="D754" s="361"/>
    </row>
    <row r="755" ht="24.95" customHeight="1" spans="1:4">
      <c r="A755" s="362" t="s">
        <v>693</v>
      </c>
      <c r="B755" s="363">
        <v>58</v>
      </c>
      <c r="C755" s="363">
        <v>519</v>
      </c>
      <c r="D755" s="361">
        <f t="shared" si="12"/>
        <v>7.94827586206897</v>
      </c>
    </row>
    <row r="756" ht="24.95" customHeight="1" spans="1:4">
      <c r="A756" s="359" t="s">
        <v>694</v>
      </c>
      <c r="B756" s="365">
        <f>SUM(B757:B783)</f>
        <v>3110</v>
      </c>
      <c r="C756" s="365">
        <f>SUM(C757:C783)</f>
        <v>3236</v>
      </c>
      <c r="D756" s="361">
        <f t="shared" si="12"/>
        <v>0.0405144694533762</v>
      </c>
    </row>
    <row r="757" ht="24.95" customHeight="1" spans="1:4">
      <c r="A757" s="362" t="s">
        <v>128</v>
      </c>
      <c r="B757" s="363">
        <v>270</v>
      </c>
      <c r="C757" s="363">
        <v>313</v>
      </c>
      <c r="D757" s="361">
        <f t="shared" si="12"/>
        <v>0.159259259259259</v>
      </c>
    </row>
    <row r="758" ht="24.95" customHeight="1" spans="1:4">
      <c r="A758" s="362" t="s">
        <v>129</v>
      </c>
      <c r="B758" s="363">
        <v>7</v>
      </c>
      <c r="C758" s="363">
        <v>37</v>
      </c>
      <c r="D758" s="361">
        <f t="shared" si="12"/>
        <v>4.28571428571429</v>
      </c>
    </row>
    <row r="759" ht="24.95" customHeight="1" spans="1:4">
      <c r="A759" s="362" t="s">
        <v>130</v>
      </c>
      <c r="B759" s="363"/>
      <c r="C759" s="363"/>
      <c r="D759" s="361"/>
    </row>
    <row r="760" ht="24.95" customHeight="1" spans="1:4">
      <c r="A760" s="362" t="s">
        <v>695</v>
      </c>
      <c r="B760" s="363">
        <v>170</v>
      </c>
      <c r="C760" s="363"/>
      <c r="D760" s="361">
        <f t="shared" si="12"/>
        <v>-1</v>
      </c>
    </row>
    <row r="761" ht="24.95" customHeight="1" spans="1:4">
      <c r="A761" s="362" t="s">
        <v>696</v>
      </c>
      <c r="B761" s="363">
        <v>641</v>
      </c>
      <c r="C761" s="363">
        <v>802</v>
      </c>
      <c r="D761" s="361">
        <f t="shared" si="12"/>
        <v>0.251170046801872</v>
      </c>
    </row>
    <row r="762" ht="24.95" customHeight="1" spans="1:4">
      <c r="A762" s="362" t="s">
        <v>697</v>
      </c>
      <c r="B762" s="363">
        <v>948</v>
      </c>
      <c r="C762" s="363">
        <v>111</v>
      </c>
      <c r="D762" s="361">
        <f t="shared" si="12"/>
        <v>-0.882911392405063</v>
      </c>
    </row>
    <row r="763" ht="24.95" customHeight="1" spans="1:4">
      <c r="A763" s="362" t="s">
        <v>698</v>
      </c>
      <c r="B763" s="366"/>
      <c r="C763" s="366"/>
      <c r="D763" s="361"/>
    </row>
    <row r="764" ht="24.95" customHeight="1" spans="1:4">
      <c r="A764" s="362" t="s">
        <v>699</v>
      </c>
      <c r="B764" s="363"/>
      <c r="C764" s="363"/>
      <c r="D764" s="361"/>
    </row>
    <row r="765" ht="24.95" customHeight="1" spans="1:4">
      <c r="A765" s="362" t="s">
        <v>700</v>
      </c>
      <c r="B765" s="363"/>
      <c r="C765" s="363"/>
      <c r="D765" s="361"/>
    </row>
    <row r="766" ht="24.95" customHeight="1" spans="1:4">
      <c r="A766" s="362" t="s">
        <v>701</v>
      </c>
      <c r="B766" s="363">
        <v>208</v>
      </c>
      <c r="C766" s="363">
        <v>146</v>
      </c>
      <c r="D766" s="361">
        <f t="shared" si="12"/>
        <v>-0.298076923076923</v>
      </c>
    </row>
    <row r="767" ht="24.95" customHeight="1" spans="1:4">
      <c r="A767" s="362" t="s">
        <v>702</v>
      </c>
      <c r="B767" s="363">
        <v>354</v>
      </c>
      <c r="C767" s="363">
        <v>248</v>
      </c>
      <c r="D767" s="361">
        <f t="shared" si="12"/>
        <v>-0.299435028248588</v>
      </c>
    </row>
    <row r="768" ht="24.95" customHeight="1" spans="1:4">
      <c r="A768" s="362" t="s">
        <v>703</v>
      </c>
      <c r="B768" s="363">
        <v>60</v>
      </c>
      <c r="C768" s="363">
        <v>252</v>
      </c>
      <c r="D768" s="361">
        <f t="shared" si="12"/>
        <v>3.2</v>
      </c>
    </row>
    <row r="769" ht="24.95" customHeight="1" spans="1:4">
      <c r="A769" s="362" t="s">
        <v>704</v>
      </c>
      <c r="B769" s="363"/>
      <c r="C769" s="363"/>
      <c r="D769" s="361"/>
    </row>
    <row r="770" ht="24.95" customHeight="1" spans="1:4">
      <c r="A770" s="362" t="s">
        <v>705</v>
      </c>
      <c r="B770" s="363">
        <v>100</v>
      </c>
      <c r="C770" s="363">
        <v>162</v>
      </c>
      <c r="D770" s="361">
        <f t="shared" si="12"/>
        <v>0.62</v>
      </c>
    </row>
    <row r="771" ht="24.95" customHeight="1" spans="1:4">
      <c r="A771" s="362" t="s">
        <v>706</v>
      </c>
      <c r="B771" s="363">
        <v>100</v>
      </c>
      <c r="C771" s="363">
        <v>36</v>
      </c>
      <c r="D771" s="361">
        <f t="shared" si="12"/>
        <v>-0.64</v>
      </c>
    </row>
    <row r="772" ht="24.95" customHeight="1" spans="1:4">
      <c r="A772" s="362" t="s">
        <v>707</v>
      </c>
      <c r="B772" s="363"/>
      <c r="C772" s="363">
        <v>19</v>
      </c>
      <c r="D772" s="361"/>
    </row>
    <row r="773" ht="24.95" customHeight="1" spans="1:4">
      <c r="A773" s="362" t="s">
        <v>708</v>
      </c>
      <c r="B773" s="363"/>
      <c r="C773" s="363"/>
      <c r="D773" s="361"/>
    </row>
    <row r="774" ht="24.95" customHeight="1" spans="1:4">
      <c r="A774" s="362" t="s">
        <v>709</v>
      </c>
      <c r="B774" s="363"/>
      <c r="C774" s="363"/>
      <c r="D774" s="361"/>
    </row>
    <row r="775" ht="24.95" customHeight="1" spans="1:4">
      <c r="A775" s="362" t="s">
        <v>710</v>
      </c>
      <c r="B775" s="363"/>
      <c r="C775" s="363"/>
      <c r="D775" s="361"/>
    </row>
    <row r="776" ht="41.1" customHeight="1" spans="1:4">
      <c r="A776" s="362" t="s">
        <v>711</v>
      </c>
      <c r="B776" s="363"/>
      <c r="C776" s="363"/>
      <c r="D776" s="361"/>
    </row>
    <row r="777" ht="24.95" customHeight="1" spans="1:4">
      <c r="A777" s="362" t="s">
        <v>712</v>
      </c>
      <c r="B777" s="363"/>
      <c r="C777" s="363"/>
      <c r="D777" s="361"/>
    </row>
    <row r="778" ht="24.95" customHeight="1" spans="1:4">
      <c r="A778" s="362" t="s">
        <v>686</v>
      </c>
      <c r="B778" s="363"/>
      <c r="C778" s="363"/>
      <c r="D778" s="361"/>
    </row>
    <row r="779" ht="24.95" customHeight="1" spans="1:4">
      <c r="A779" s="362" t="s">
        <v>713</v>
      </c>
      <c r="B779" s="363"/>
      <c r="C779" s="363"/>
      <c r="D779" s="361"/>
    </row>
    <row r="780" ht="24.95" customHeight="1" spans="1:4">
      <c r="A780" s="362" t="s">
        <v>714</v>
      </c>
      <c r="B780" s="363"/>
      <c r="C780" s="363"/>
      <c r="D780" s="361"/>
    </row>
    <row r="781" ht="24.95" customHeight="1" spans="1:4">
      <c r="A781" s="362" t="s">
        <v>715</v>
      </c>
      <c r="B781" s="363"/>
      <c r="C781" s="363"/>
      <c r="D781" s="361"/>
    </row>
    <row r="782" ht="24.95" customHeight="1" spans="1:4">
      <c r="A782" s="362" t="s">
        <v>716</v>
      </c>
      <c r="B782" s="363"/>
      <c r="C782" s="363"/>
      <c r="D782" s="361"/>
    </row>
    <row r="783" ht="24.95" customHeight="1" spans="1:4">
      <c r="A783" s="362" t="s">
        <v>717</v>
      </c>
      <c r="B783" s="363">
        <v>252</v>
      </c>
      <c r="C783" s="363">
        <v>1110</v>
      </c>
      <c r="D783" s="361">
        <f t="shared" si="12"/>
        <v>3.4047619047619</v>
      </c>
    </row>
    <row r="784" ht="24.95" customHeight="1" spans="1:4">
      <c r="A784" s="359" t="s">
        <v>718</v>
      </c>
      <c r="B784" s="365">
        <f>SUM(B785:B794)</f>
        <v>766</v>
      </c>
      <c r="C784" s="365">
        <f>SUM(C785:C794)</f>
        <v>200</v>
      </c>
      <c r="D784" s="361">
        <f t="shared" si="12"/>
        <v>-0.738903394255875</v>
      </c>
    </row>
    <row r="785" ht="24.95" customHeight="1" spans="1:4">
      <c r="A785" s="362" t="s">
        <v>128</v>
      </c>
      <c r="B785" s="363"/>
      <c r="C785" s="363"/>
      <c r="D785" s="361"/>
    </row>
    <row r="786" ht="24.95" customHeight="1" spans="1:4">
      <c r="A786" s="362" t="s">
        <v>129</v>
      </c>
      <c r="B786" s="363"/>
      <c r="C786" s="363"/>
      <c r="D786" s="361"/>
    </row>
    <row r="787" ht="24.95" customHeight="1" spans="1:4">
      <c r="A787" s="362" t="s">
        <v>130</v>
      </c>
      <c r="B787" s="363"/>
      <c r="C787" s="363"/>
      <c r="D787" s="361"/>
    </row>
    <row r="788" ht="24.95" customHeight="1" spans="1:4">
      <c r="A788" s="362" t="s">
        <v>719</v>
      </c>
      <c r="B788" s="363"/>
      <c r="C788" s="363"/>
      <c r="D788" s="361"/>
    </row>
    <row r="789" ht="24.95" customHeight="1" spans="1:4">
      <c r="A789" s="362" t="s">
        <v>720</v>
      </c>
      <c r="B789" s="363"/>
      <c r="C789" s="363"/>
      <c r="D789" s="361"/>
    </row>
    <row r="790" ht="24.95" customHeight="1" spans="1:4">
      <c r="A790" s="362" t="s">
        <v>721</v>
      </c>
      <c r="B790" s="363"/>
      <c r="C790" s="363"/>
      <c r="D790" s="361"/>
    </row>
    <row r="791" ht="24.95" customHeight="1" spans="1:4">
      <c r="A791" s="362" t="s">
        <v>722</v>
      </c>
      <c r="B791" s="363"/>
      <c r="C791" s="363"/>
      <c r="D791" s="361"/>
    </row>
    <row r="792" ht="24.95" customHeight="1" spans="1:4">
      <c r="A792" s="362" t="s">
        <v>723</v>
      </c>
      <c r="B792" s="363"/>
      <c r="C792" s="363"/>
      <c r="D792" s="361"/>
    </row>
    <row r="793" ht="24.95" customHeight="1" spans="1:4">
      <c r="A793" s="362" t="s">
        <v>724</v>
      </c>
      <c r="B793" s="363"/>
      <c r="C793" s="363"/>
      <c r="D793" s="361"/>
    </row>
    <row r="794" ht="24.95" customHeight="1" spans="1:4">
      <c r="A794" s="362" t="s">
        <v>725</v>
      </c>
      <c r="B794" s="363">
        <v>766</v>
      </c>
      <c r="C794" s="363">
        <v>200</v>
      </c>
      <c r="D794" s="361">
        <f>(C794-B794)/B794</f>
        <v>-0.738903394255875</v>
      </c>
    </row>
    <row r="795" ht="24.95" customHeight="1" spans="1:4">
      <c r="A795" s="359" t="s">
        <v>726</v>
      </c>
      <c r="B795" s="365"/>
      <c r="C795" s="365"/>
      <c r="D795" s="361"/>
    </row>
    <row r="796" ht="24.95" customHeight="1" spans="1:4">
      <c r="A796" s="362" t="s">
        <v>727</v>
      </c>
      <c r="B796" s="363"/>
      <c r="C796" s="363"/>
      <c r="D796" s="361"/>
    </row>
    <row r="797" ht="24.95" customHeight="1" spans="1:4">
      <c r="A797" s="362" t="s">
        <v>728</v>
      </c>
      <c r="B797" s="363"/>
      <c r="C797" s="363"/>
      <c r="D797" s="361"/>
    </row>
    <row r="798" ht="24.95" customHeight="1" spans="1:4">
      <c r="A798" s="362" t="s">
        <v>729</v>
      </c>
      <c r="B798" s="363"/>
      <c r="C798" s="363"/>
      <c r="D798" s="361"/>
    </row>
    <row r="799" ht="24.95" customHeight="1" spans="1:4">
      <c r="A799" s="362" t="s">
        <v>730</v>
      </c>
      <c r="B799" s="363"/>
      <c r="C799" s="363"/>
      <c r="D799" s="361"/>
    </row>
    <row r="800" ht="24.95" customHeight="1" spans="1:4">
      <c r="A800" s="362" t="s">
        <v>731</v>
      </c>
      <c r="B800" s="363"/>
      <c r="C800" s="363"/>
      <c r="D800" s="361"/>
    </row>
    <row r="801" ht="24.95" customHeight="1" spans="1:4">
      <c r="A801" s="362" t="s">
        <v>732</v>
      </c>
      <c r="B801" s="363"/>
      <c r="C801" s="363"/>
      <c r="D801" s="361"/>
    </row>
    <row r="802" ht="24.95" customHeight="1" spans="1:4">
      <c r="A802" s="359" t="s">
        <v>733</v>
      </c>
      <c r="B802" s="365">
        <f>SUM(B803:B808)</f>
        <v>40</v>
      </c>
      <c r="C802" s="365">
        <f>SUM(C803:C808)</f>
        <v>40</v>
      </c>
      <c r="D802" s="361">
        <f>(C802-B802)/B802</f>
        <v>0</v>
      </c>
    </row>
    <row r="803" ht="24.95" customHeight="1" spans="1:4">
      <c r="A803" s="362" t="s">
        <v>734</v>
      </c>
      <c r="B803" s="363"/>
      <c r="C803" s="363"/>
      <c r="D803" s="361"/>
    </row>
    <row r="804" ht="24.95" customHeight="1" spans="1:4">
      <c r="A804" s="362" t="s">
        <v>735</v>
      </c>
      <c r="B804" s="366"/>
      <c r="C804" s="366"/>
      <c r="D804" s="361"/>
    </row>
    <row r="805" ht="24.95" customHeight="1" spans="1:4">
      <c r="A805" s="362" t="s">
        <v>736</v>
      </c>
      <c r="B805" s="363">
        <v>40</v>
      </c>
      <c r="C805" s="363">
        <v>40</v>
      </c>
      <c r="D805" s="361">
        <f>(C805-B805)/B805</f>
        <v>0</v>
      </c>
    </row>
    <row r="806" ht="24.95" customHeight="1" spans="1:4">
      <c r="A806" s="362" t="s">
        <v>737</v>
      </c>
      <c r="B806" s="363"/>
      <c r="C806" s="363"/>
      <c r="D806" s="361"/>
    </row>
    <row r="807" ht="24.95" customHeight="1" spans="1:4">
      <c r="A807" s="362" t="s">
        <v>738</v>
      </c>
      <c r="B807" s="363"/>
      <c r="C807" s="363"/>
      <c r="D807" s="361"/>
    </row>
    <row r="808" ht="24.95" customHeight="1" spans="1:4">
      <c r="A808" s="362" t="s">
        <v>739</v>
      </c>
      <c r="B808" s="363"/>
      <c r="C808" s="363"/>
      <c r="D808" s="361"/>
    </row>
    <row r="809" ht="24.95" customHeight="1" spans="1:4">
      <c r="A809" s="359" t="s">
        <v>740</v>
      </c>
      <c r="B809" s="365"/>
      <c r="C809" s="365"/>
      <c r="D809" s="361"/>
    </row>
    <row r="810" ht="24.95" customHeight="1" spans="1:4">
      <c r="A810" s="362" t="s">
        <v>741</v>
      </c>
      <c r="B810" s="363"/>
      <c r="C810" s="363"/>
      <c r="D810" s="361"/>
    </row>
    <row r="811" ht="24.95" customHeight="1" spans="1:4">
      <c r="A811" s="362" t="s">
        <v>742</v>
      </c>
      <c r="B811" s="363"/>
      <c r="C811" s="363"/>
      <c r="D811" s="361"/>
    </row>
    <row r="812" ht="24.95" customHeight="1" spans="1:4">
      <c r="A812" s="359" t="s">
        <v>743</v>
      </c>
      <c r="B812" s="365"/>
      <c r="C812" s="365">
        <f>SUM(C813:C814)</f>
        <v>1006</v>
      </c>
      <c r="D812" s="361"/>
    </row>
    <row r="813" ht="24.95" customHeight="1" spans="1:4">
      <c r="A813" s="362" t="s">
        <v>744</v>
      </c>
      <c r="B813" s="363"/>
      <c r="C813" s="363"/>
      <c r="D813" s="361"/>
    </row>
    <row r="814" ht="24.95" customHeight="1" spans="1:4">
      <c r="A814" s="362" t="s">
        <v>745</v>
      </c>
      <c r="B814" s="363"/>
      <c r="C814" s="363">
        <v>1006</v>
      </c>
      <c r="D814" s="361"/>
    </row>
    <row r="815" ht="24.95" customHeight="1" spans="1:4">
      <c r="A815" s="359" t="s">
        <v>102</v>
      </c>
      <c r="B815" s="360">
        <f>B816+B839+B849+B859+B864+B871+B876</f>
        <v>1361</v>
      </c>
      <c r="C815" s="360">
        <f>C816+C839+C849+C859+C864+C871+C876</f>
        <v>13426</v>
      </c>
      <c r="D815" s="361">
        <f>(C815-B815)/B815</f>
        <v>8.86480529022777</v>
      </c>
    </row>
    <row r="816" ht="24.95" customHeight="1" spans="1:4">
      <c r="A816" s="359" t="s">
        <v>746</v>
      </c>
      <c r="B816" s="365">
        <f>SUM(B817:B838)</f>
        <v>1361</v>
      </c>
      <c r="C816" s="365">
        <f>SUM(C817:C838)</f>
        <v>13426</v>
      </c>
      <c r="D816" s="361">
        <f>(C816-B816)/B816</f>
        <v>8.86480529022777</v>
      </c>
    </row>
    <row r="817" ht="24.95" customHeight="1" spans="1:4">
      <c r="A817" s="362" t="s">
        <v>128</v>
      </c>
      <c r="B817" s="363">
        <v>361</v>
      </c>
      <c r="C817" s="363">
        <v>439</v>
      </c>
      <c r="D817" s="361">
        <f>(C817-B817)/B817</f>
        <v>0.21606648199446</v>
      </c>
    </row>
    <row r="818" ht="24.95" customHeight="1" spans="1:4">
      <c r="A818" s="362" t="s">
        <v>129</v>
      </c>
      <c r="B818" s="363">
        <v>7</v>
      </c>
      <c r="C818" s="363">
        <v>7</v>
      </c>
      <c r="D818" s="361">
        <f>(C818-B818)/B818</f>
        <v>0</v>
      </c>
    </row>
    <row r="819" ht="24.95" customHeight="1" spans="1:4">
      <c r="A819" s="362" t="s">
        <v>130</v>
      </c>
      <c r="B819" s="363"/>
      <c r="C819" s="363"/>
      <c r="D819" s="361"/>
    </row>
    <row r="820" ht="24.95" customHeight="1" spans="1:4">
      <c r="A820" s="362" t="s">
        <v>747</v>
      </c>
      <c r="B820" s="363"/>
      <c r="C820" s="363"/>
      <c r="D820" s="361"/>
    </row>
    <row r="821" ht="24.95" customHeight="1" spans="1:4">
      <c r="A821" s="362" t="s">
        <v>748</v>
      </c>
      <c r="B821" s="363">
        <v>315</v>
      </c>
      <c r="C821" s="363">
        <v>158</v>
      </c>
      <c r="D821" s="361">
        <f>(C821-B821)/B821</f>
        <v>-0.498412698412698</v>
      </c>
    </row>
    <row r="822" ht="24.95" customHeight="1" spans="1:4">
      <c r="A822" s="362" t="s">
        <v>749</v>
      </c>
      <c r="B822" s="363"/>
      <c r="C822" s="363"/>
      <c r="D822" s="361"/>
    </row>
    <row r="823" ht="24.95" customHeight="1" spans="1:4">
      <c r="A823" s="362" t="s">
        <v>750</v>
      </c>
      <c r="B823" s="363">
        <v>2</v>
      </c>
      <c r="C823" s="363">
        <v>1</v>
      </c>
      <c r="D823" s="361">
        <f>(C823-B823)/B823</f>
        <v>-0.5</v>
      </c>
    </row>
    <row r="824" ht="24.95" customHeight="1" spans="1:4">
      <c r="A824" s="362" t="s">
        <v>751</v>
      </c>
      <c r="B824" s="363"/>
      <c r="C824" s="363"/>
      <c r="D824" s="361"/>
    </row>
    <row r="825" ht="24.95" customHeight="1" spans="1:4">
      <c r="A825" s="362" t="s">
        <v>752</v>
      </c>
      <c r="B825" s="363">
        <v>30</v>
      </c>
      <c r="C825" s="363">
        <v>15</v>
      </c>
      <c r="D825" s="361">
        <f>(C825-B825)/B825</f>
        <v>-0.5</v>
      </c>
    </row>
    <row r="826" ht="24.95" customHeight="1" spans="1:4">
      <c r="A826" s="362" t="s">
        <v>753</v>
      </c>
      <c r="B826" s="366"/>
      <c r="C826" s="366"/>
      <c r="D826" s="361"/>
    </row>
    <row r="827" ht="24.95" customHeight="1" spans="1:4">
      <c r="A827" s="362" t="s">
        <v>754</v>
      </c>
      <c r="B827" s="363"/>
      <c r="C827" s="363"/>
      <c r="D827" s="361"/>
    </row>
    <row r="828" ht="24.95" customHeight="1" spans="1:4">
      <c r="A828" s="362" t="s">
        <v>755</v>
      </c>
      <c r="B828" s="363"/>
      <c r="C828" s="363"/>
      <c r="D828" s="361"/>
    </row>
    <row r="829" ht="24.95" customHeight="1" spans="1:4">
      <c r="A829" s="362" t="s">
        <v>756</v>
      </c>
      <c r="B829" s="363"/>
      <c r="C829" s="363"/>
      <c r="D829" s="361"/>
    </row>
    <row r="830" ht="24.95" customHeight="1" spans="1:4">
      <c r="A830" s="362" t="s">
        <v>757</v>
      </c>
      <c r="B830" s="363"/>
      <c r="C830" s="363"/>
      <c r="D830" s="361"/>
    </row>
    <row r="831" ht="24.95" customHeight="1" spans="1:4">
      <c r="A831" s="362" t="s">
        <v>758</v>
      </c>
      <c r="B831" s="363"/>
      <c r="C831" s="363"/>
      <c r="D831" s="361"/>
    </row>
    <row r="832" ht="24.95" customHeight="1" spans="1:4">
      <c r="A832" s="362" t="s">
        <v>759</v>
      </c>
      <c r="B832" s="366"/>
      <c r="C832" s="366"/>
      <c r="D832" s="361"/>
    </row>
    <row r="833" ht="24.95" customHeight="1" spans="1:4">
      <c r="A833" s="362" t="s">
        <v>760</v>
      </c>
      <c r="B833" s="363"/>
      <c r="C833" s="363"/>
      <c r="D833" s="361"/>
    </row>
    <row r="834" ht="24.95" customHeight="1" spans="1:4">
      <c r="A834" s="362" t="s">
        <v>761</v>
      </c>
      <c r="B834" s="363"/>
      <c r="C834" s="363"/>
      <c r="D834" s="361"/>
    </row>
    <row r="835" ht="24.95" customHeight="1" spans="1:4">
      <c r="A835" s="362" t="s">
        <v>762</v>
      </c>
      <c r="B835" s="363"/>
      <c r="C835" s="363"/>
      <c r="D835" s="361"/>
    </row>
    <row r="836" ht="24.95" customHeight="1" spans="1:4">
      <c r="A836" s="362" t="s">
        <v>763</v>
      </c>
      <c r="B836" s="363"/>
      <c r="C836" s="363"/>
      <c r="D836" s="361"/>
    </row>
    <row r="837" ht="42" customHeight="1" spans="1:4">
      <c r="A837" s="362" t="s">
        <v>764</v>
      </c>
      <c r="B837" s="363"/>
      <c r="C837" s="363"/>
      <c r="D837" s="361"/>
    </row>
    <row r="838" ht="24.95" customHeight="1" spans="1:4">
      <c r="A838" s="362" t="s">
        <v>765</v>
      </c>
      <c r="B838" s="363">
        <v>646</v>
      </c>
      <c r="C838" s="363">
        <v>12806</v>
      </c>
      <c r="D838" s="361">
        <f>(C838-B838)/B838</f>
        <v>18.8235294117647</v>
      </c>
    </row>
    <row r="839" ht="24.95" customHeight="1" spans="1:4">
      <c r="A839" s="359" t="s">
        <v>766</v>
      </c>
      <c r="B839" s="360"/>
      <c r="C839" s="360"/>
      <c r="D839" s="361"/>
    </row>
    <row r="840" ht="24.95" customHeight="1" spans="1:4">
      <c r="A840" s="362" t="s">
        <v>128</v>
      </c>
      <c r="B840" s="363"/>
      <c r="C840" s="363"/>
      <c r="D840" s="361"/>
    </row>
    <row r="841" ht="24.95" customHeight="1" spans="1:4">
      <c r="A841" s="362" t="s">
        <v>129</v>
      </c>
      <c r="B841" s="363"/>
      <c r="C841" s="363"/>
      <c r="D841" s="361"/>
    </row>
    <row r="842" ht="24.95" customHeight="1" spans="1:4">
      <c r="A842" s="362" t="s">
        <v>130</v>
      </c>
      <c r="B842" s="363"/>
      <c r="C842" s="363"/>
      <c r="D842" s="361"/>
    </row>
    <row r="843" ht="24.95" customHeight="1" spans="1:4">
      <c r="A843" s="362" t="s">
        <v>767</v>
      </c>
      <c r="B843" s="363"/>
      <c r="C843" s="363"/>
      <c r="D843" s="361"/>
    </row>
    <row r="844" ht="24.95" customHeight="1" spans="1:4">
      <c r="A844" s="362" t="s">
        <v>768</v>
      </c>
      <c r="B844" s="363"/>
      <c r="C844" s="363"/>
      <c r="D844" s="361"/>
    </row>
    <row r="845" ht="24.95" customHeight="1" spans="1:4">
      <c r="A845" s="362" t="s">
        <v>769</v>
      </c>
      <c r="B845" s="363"/>
      <c r="C845" s="363"/>
      <c r="D845" s="361"/>
    </row>
    <row r="846" ht="24.95" customHeight="1" spans="1:4">
      <c r="A846" s="362" t="s">
        <v>770</v>
      </c>
      <c r="B846" s="366"/>
      <c r="C846" s="366"/>
      <c r="D846" s="361"/>
    </row>
    <row r="847" ht="24.95" customHeight="1" spans="1:4">
      <c r="A847" s="362" t="s">
        <v>771</v>
      </c>
      <c r="B847" s="363"/>
      <c r="C847" s="363"/>
      <c r="D847" s="361"/>
    </row>
    <row r="848" ht="24.95" customHeight="1" spans="1:4">
      <c r="A848" s="362" t="s">
        <v>772</v>
      </c>
      <c r="B848" s="363"/>
      <c r="C848" s="363"/>
      <c r="D848" s="361"/>
    </row>
    <row r="849" ht="24.95" customHeight="1" spans="1:4">
      <c r="A849" s="359" t="s">
        <v>773</v>
      </c>
      <c r="B849" s="365"/>
      <c r="C849" s="365"/>
      <c r="D849" s="361"/>
    </row>
    <row r="850" ht="24.95" customHeight="1" spans="1:4">
      <c r="A850" s="362" t="s">
        <v>128</v>
      </c>
      <c r="B850" s="366"/>
      <c r="C850" s="366"/>
      <c r="D850" s="361"/>
    </row>
    <row r="851" ht="24.95" customHeight="1" spans="1:4">
      <c r="A851" s="362" t="s">
        <v>129</v>
      </c>
      <c r="B851" s="363"/>
      <c r="C851" s="363"/>
      <c r="D851" s="361"/>
    </row>
    <row r="852" ht="24.95" customHeight="1" spans="1:4">
      <c r="A852" s="362" t="s">
        <v>130</v>
      </c>
      <c r="B852" s="363"/>
      <c r="C852" s="363"/>
      <c r="D852" s="361"/>
    </row>
    <row r="853" ht="24.95" customHeight="1" spans="1:4">
      <c r="A853" s="362" t="s">
        <v>774</v>
      </c>
      <c r="B853" s="366"/>
      <c r="C853" s="366"/>
      <c r="D853" s="361"/>
    </row>
    <row r="854" ht="24.95" customHeight="1" spans="1:4">
      <c r="A854" s="362" t="s">
        <v>775</v>
      </c>
      <c r="B854" s="366"/>
      <c r="C854" s="366"/>
      <c r="D854" s="361"/>
    </row>
    <row r="855" ht="24.95" customHeight="1" spans="1:4">
      <c r="A855" s="362" t="s">
        <v>776</v>
      </c>
      <c r="B855" s="363"/>
      <c r="C855" s="363"/>
      <c r="D855" s="361"/>
    </row>
    <row r="856" ht="24.95" customHeight="1" spans="1:4">
      <c r="A856" s="362" t="s">
        <v>777</v>
      </c>
      <c r="B856" s="363"/>
      <c r="C856" s="363"/>
      <c r="D856" s="361"/>
    </row>
    <row r="857" ht="24.95" customHeight="1" spans="1:4">
      <c r="A857" s="362" t="s">
        <v>778</v>
      </c>
      <c r="B857" s="363"/>
      <c r="C857" s="363"/>
      <c r="D857" s="361"/>
    </row>
    <row r="858" ht="24.95" customHeight="1" spans="1:4">
      <c r="A858" s="362" t="s">
        <v>779</v>
      </c>
      <c r="B858" s="363"/>
      <c r="C858" s="363"/>
      <c r="D858" s="361"/>
    </row>
    <row r="859" ht="42.95" customHeight="1" spans="1:4">
      <c r="A859" s="359" t="s">
        <v>780</v>
      </c>
      <c r="B859" s="365"/>
      <c r="C859" s="365"/>
      <c r="D859" s="361"/>
    </row>
    <row r="860" ht="24.95" customHeight="1" spans="1:4">
      <c r="A860" s="362" t="s">
        <v>781</v>
      </c>
      <c r="B860" s="363"/>
      <c r="C860" s="363"/>
      <c r="D860" s="361"/>
    </row>
    <row r="861" ht="24.95" customHeight="1" spans="1:4">
      <c r="A861" s="362" t="s">
        <v>782</v>
      </c>
      <c r="B861" s="363"/>
      <c r="C861" s="363"/>
      <c r="D861" s="361"/>
    </row>
    <row r="862" ht="24.95" customHeight="1" spans="1:4">
      <c r="A862" s="362" t="s">
        <v>783</v>
      </c>
      <c r="B862" s="363"/>
      <c r="C862" s="363"/>
      <c r="D862" s="361"/>
    </row>
    <row r="863" ht="24.95" customHeight="1" spans="1:4">
      <c r="A863" s="362" t="s">
        <v>784</v>
      </c>
      <c r="B863" s="363"/>
      <c r="C863" s="363"/>
      <c r="D863" s="361"/>
    </row>
    <row r="864" ht="24.95" customHeight="1" spans="1:4">
      <c r="A864" s="359" t="s">
        <v>785</v>
      </c>
      <c r="B864" s="365"/>
      <c r="C864" s="365"/>
      <c r="D864" s="361"/>
    </row>
    <row r="865" ht="24.95" customHeight="1" spans="1:4">
      <c r="A865" s="362" t="s">
        <v>128</v>
      </c>
      <c r="B865" s="363"/>
      <c r="C865" s="363"/>
      <c r="D865" s="361"/>
    </row>
    <row r="866" ht="24.95" customHeight="1" spans="1:4">
      <c r="A866" s="362" t="s">
        <v>129</v>
      </c>
      <c r="B866" s="363"/>
      <c r="C866" s="363"/>
      <c r="D866" s="361"/>
    </row>
    <row r="867" ht="24.95" customHeight="1" spans="1:4">
      <c r="A867" s="362" t="s">
        <v>130</v>
      </c>
      <c r="B867" s="363"/>
      <c r="C867" s="363"/>
      <c r="D867" s="361"/>
    </row>
    <row r="868" ht="24.95" customHeight="1" spans="1:4">
      <c r="A868" s="362" t="s">
        <v>771</v>
      </c>
      <c r="B868" s="363"/>
      <c r="C868" s="363"/>
      <c r="D868" s="361"/>
    </row>
    <row r="869" ht="24.95" customHeight="1" spans="1:4">
      <c r="A869" s="362" t="s">
        <v>786</v>
      </c>
      <c r="B869" s="363"/>
      <c r="C869" s="363"/>
      <c r="D869" s="361"/>
    </row>
    <row r="870" ht="24.95" customHeight="1" spans="1:4">
      <c r="A870" s="362" t="s">
        <v>787</v>
      </c>
      <c r="B870" s="363"/>
      <c r="C870" s="363"/>
      <c r="D870" s="361"/>
    </row>
    <row r="871" ht="24.95" customHeight="1" spans="1:4">
      <c r="A871" s="359" t="s">
        <v>788</v>
      </c>
      <c r="B871" s="365"/>
      <c r="C871" s="365"/>
      <c r="D871" s="361"/>
    </row>
    <row r="872" ht="42" customHeight="1" spans="1:4">
      <c r="A872" s="362" t="s">
        <v>789</v>
      </c>
      <c r="B872" s="363"/>
      <c r="C872" s="363"/>
      <c r="D872" s="361"/>
    </row>
    <row r="873" ht="39.95" customHeight="1" spans="1:4">
      <c r="A873" s="362" t="s">
        <v>790</v>
      </c>
      <c r="B873" s="363"/>
      <c r="C873" s="363"/>
      <c r="D873" s="361"/>
    </row>
    <row r="874" ht="41.1" customHeight="1" spans="1:4">
      <c r="A874" s="362" t="s">
        <v>791</v>
      </c>
      <c r="B874" s="363"/>
      <c r="C874" s="363"/>
      <c r="D874" s="361"/>
    </row>
    <row r="875" ht="24.95" customHeight="1" spans="1:4">
      <c r="A875" s="362" t="s">
        <v>792</v>
      </c>
      <c r="B875" s="363"/>
      <c r="C875" s="363"/>
      <c r="D875" s="361"/>
    </row>
    <row r="876" ht="24.95" customHeight="1" spans="1:4">
      <c r="A876" s="359" t="s">
        <v>793</v>
      </c>
      <c r="B876" s="365"/>
      <c r="C876" s="365"/>
      <c r="D876" s="361"/>
    </row>
    <row r="877" ht="24.95" customHeight="1" spans="1:4">
      <c r="A877" s="362" t="s">
        <v>794</v>
      </c>
      <c r="B877" s="366"/>
      <c r="C877" s="366"/>
      <c r="D877" s="361"/>
    </row>
    <row r="878" ht="24.95" customHeight="1" spans="1:4">
      <c r="A878" s="362" t="s">
        <v>795</v>
      </c>
      <c r="B878" s="363"/>
      <c r="C878" s="363"/>
      <c r="D878" s="361"/>
    </row>
    <row r="879" ht="24.95" customHeight="1" spans="1:4">
      <c r="A879" s="359" t="s">
        <v>635</v>
      </c>
      <c r="B879" s="365"/>
      <c r="C879" s="365"/>
      <c r="D879" s="361"/>
    </row>
    <row r="880" ht="24.95" customHeight="1" spans="1:4">
      <c r="A880" s="359" t="s">
        <v>103</v>
      </c>
      <c r="B880" s="365"/>
      <c r="C880" s="365"/>
      <c r="D880" s="361"/>
    </row>
    <row r="881" ht="24.95" customHeight="1" spans="1:4">
      <c r="A881" s="359" t="s">
        <v>796</v>
      </c>
      <c r="B881" s="365"/>
      <c r="C881" s="365"/>
      <c r="D881" s="361"/>
    </row>
    <row r="882" ht="24.95" customHeight="1" spans="1:4">
      <c r="A882" s="362" t="s">
        <v>128</v>
      </c>
      <c r="B882" s="363"/>
      <c r="C882" s="363"/>
      <c r="D882" s="361"/>
    </row>
    <row r="883" ht="24.95" customHeight="1" spans="1:4">
      <c r="A883" s="362" t="s">
        <v>129</v>
      </c>
      <c r="B883" s="363"/>
      <c r="C883" s="363"/>
      <c r="D883" s="361"/>
    </row>
    <row r="884" ht="24.95" customHeight="1" spans="1:4">
      <c r="A884" s="362" t="s">
        <v>130</v>
      </c>
      <c r="B884" s="363"/>
      <c r="C884" s="363"/>
      <c r="D884" s="361"/>
    </row>
    <row r="885" ht="24.95" customHeight="1" spans="1:4">
      <c r="A885" s="362" t="s">
        <v>797</v>
      </c>
      <c r="B885" s="363"/>
      <c r="C885" s="363"/>
      <c r="D885" s="361"/>
    </row>
    <row r="886" ht="24.95" customHeight="1" spans="1:4">
      <c r="A886" s="362" t="s">
        <v>798</v>
      </c>
      <c r="B886" s="363"/>
      <c r="C886" s="363"/>
      <c r="D886" s="361"/>
    </row>
    <row r="887" ht="24.95" customHeight="1" spans="1:4">
      <c r="A887" s="362" t="s">
        <v>799</v>
      </c>
      <c r="B887" s="363"/>
      <c r="C887" s="363"/>
      <c r="D887" s="361"/>
    </row>
    <row r="888" ht="24.95" customHeight="1" spans="1:4">
      <c r="A888" s="362" t="s">
        <v>800</v>
      </c>
      <c r="B888" s="366"/>
      <c r="C888" s="366"/>
      <c r="D888" s="361"/>
    </row>
    <row r="889" ht="24.95" customHeight="1" spans="1:4">
      <c r="A889" s="362" t="s">
        <v>801</v>
      </c>
      <c r="B889" s="363"/>
      <c r="C889" s="363"/>
      <c r="D889" s="361"/>
    </row>
    <row r="890" ht="24.95" customHeight="1" spans="1:4">
      <c r="A890" s="362" t="s">
        <v>802</v>
      </c>
      <c r="B890" s="363"/>
      <c r="C890" s="363"/>
      <c r="D890" s="361"/>
    </row>
    <row r="891" ht="24.95" customHeight="1" spans="1:4">
      <c r="A891" s="359" t="s">
        <v>803</v>
      </c>
      <c r="B891" s="365"/>
      <c r="C891" s="365"/>
      <c r="D891" s="361"/>
    </row>
    <row r="892" ht="24.95" customHeight="1" spans="1:4">
      <c r="A892" s="362" t="s">
        <v>128</v>
      </c>
      <c r="B892" s="363"/>
      <c r="C892" s="363"/>
      <c r="D892" s="361"/>
    </row>
    <row r="893" ht="24.95" customHeight="1" spans="1:4">
      <c r="A893" s="362" t="s">
        <v>129</v>
      </c>
      <c r="B893" s="363"/>
      <c r="C893" s="363"/>
      <c r="D893" s="361"/>
    </row>
    <row r="894" ht="24.95" customHeight="1" spans="1:4">
      <c r="A894" s="362" t="s">
        <v>130</v>
      </c>
      <c r="B894" s="363"/>
      <c r="C894" s="363"/>
      <c r="D894" s="361"/>
    </row>
    <row r="895" ht="24.95" customHeight="1" spans="1:4">
      <c r="A895" s="362" t="s">
        <v>804</v>
      </c>
      <c r="B895" s="363"/>
      <c r="C895" s="363"/>
      <c r="D895" s="361"/>
    </row>
    <row r="896" ht="24.95" customHeight="1" spans="1:4">
      <c r="A896" s="362" t="s">
        <v>805</v>
      </c>
      <c r="B896" s="363"/>
      <c r="C896" s="363"/>
      <c r="D896" s="361"/>
    </row>
    <row r="897" ht="24.95" customHeight="1" spans="1:4">
      <c r="A897" s="362" t="s">
        <v>806</v>
      </c>
      <c r="B897" s="363"/>
      <c r="C897" s="363"/>
      <c r="D897" s="361"/>
    </row>
    <row r="898" ht="42" customHeight="1" spans="1:4">
      <c r="A898" s="362" t="s">
        <v>807</v>
      </c>
      <c r="B898" s="366"/>
      <c r="C898" s="366"/>
      <c r="D898" s="361"/>
    </row>
    <row r="899" ht="24.95" customHeight="1" spans="1:4">
      <c r="A899" s="362" t="s">
        <v>808</v>
      </c>
      <c r="B899" s="363"/>
      <c r="C899" s="363"/>
      <c r="D899" s="361"/>
    </row>
    <row r="900" ht="24.95" customHeight="1" spans="1:4">
      <c r="A900" s="362" t="s">
        <v>809</v>
      </c>
      <c r="B900" s="363"/>
      <c r="C900" s="363"/>
      <c r="D900" s="361"/>
    </row>
    <row r="901" ht="24.95" customHeight="1" spans="1:4">
      <c r="A901" s="362" t="s">
        <v>810</v>
      </c>
      <c r="B901" s="363"/>
      <c r="C901" s="363"/>
      <c r="D901" s="361"/>
    </row>
    <row r="902" ht="24.95" customHeight="1" spans="1:4">
      <c r="A902" s="362" t="s">
        <v>811</v>
      </c>
      <c r="B902" s="363"/>
      <c r="C902" s="363"/>
      <c r="D902" s="361"/>
    </row>
    <row r="903" ht="24.95" customHeight="1" spans="1:4">
      <c r="A903" s="362" t="s">
        <v>812</v>
      </c>
      <c r="B903" s="366"/>
      <c r="C903" s="366"/>
      <c r="D903" s="361"/>
    </row>
    <row r="904" ht="24.95" customHeight="1" spans="1:4">
      <c r="A904" s="362" t="s">
        <v>813</v>
      </c>
      <c r="B904" s="363"/>
      <c r="C904" s="363"/>
      <c r="D904" s="361"/>
    </row>
    <row r="905" ht="24.95" customHeight="1" spans="1:4">
      <c r="A905" s="362" t="s">
        <v>814</v>
      </c>
      <c r="B905" s="363"/>
      <c r="C905" s="363"/>
      <c r="D905" s="361"/>
    </row>
    <row r="906" ht="24.95" customHeight="1" spans="1:4">
      <c r="A906" s="362" t="s">
        <v>815</v>
      </c>
      <c r="B906" s="363"/>
      <c r="C906" s="363"/>
      <c r="D906" s="361"/>
    </row>
    <row r="907" ht="24.95" customHeight="1" spans="1:4">
      <c r="A907" s="359" t="s">
        <v>816</v>
      </c>
      <c r="B907" s="365"/>
      <c r="C907" s="365"/>
      <c r="D907" s="361"/>
    </row>
    <row r="908" ht="24.95" customHeight="1" spans="1:4">
      <c r="A908" s="362" t="s">
        <v>128</v>
      </c>
      <c r="B908" s="363"/>
      <c r="C908" s="363"/>
      <c r="D908" s="361"/>
    </row>
    <row r="909" ht="24.95" customHeight="1" spans="1:4">
      <c r="A909" s="362" t="s">
        <v>129</v>
      </c>
      <c r="B909" s="363"/>
      <c r="C909" s="363"/>
      <c r="D909" s="361"/>
    </row>
    <row r="910" ht="24.95" customHeight="1" spans="1:4">
      <c r="A910" s="362" t="s">
        <v>130</v>
      </c>
      <c r="B910" s="366"/>
      <c r="C910" s="366"/>
      <c r="D910" s="361"/>
    </row>
    <row r="911" ht="24.95" customHeight="1" spans="1:4">
      <c r="A911" s="362" t="s">
        <v>817</v>
      </c>
      <c r="B911" s="363"/>
      <c r="C911" s="363"/>
      <c r="D911" s="361"/>
    </row>
    <row r="912" ht="24.95" customHeight="1" spans="1:4">
      <c r="A912" s="359" t="s">
        <v>818</v>
      </c>
      <c r="B912" s="365"/>
      <c r="C912" s="365"/>
      <c r="D912" s="361"/>
    </row>
    <row r="913" ht="24.95" customHeight="1" spans="1:4">
      <c r="A913" s="362" t="s">
        <v>128</v>
      </c>
      <c r="B913" s="363"/>
      <c r="C913" s="363"/>
      <c r="D913" s="361"/>
    </row>
    <row r="914" ht="24.95" customHeight="1" spans="1:4">
      <c r="A914" s="362" t="s">
        <v>129</v>
      </c>
      <c r="B914" s="363"/>
      <c r="C914" s="363"/>
      <c r="D914" s="361"/>
    </row>
    <row r="915" ht="24.95" customHeight="1" spans="1:4">
      <c r="A915" s="362" t="s">
        <v>130</v>
      </c>
      <c r="B915" s="366"/>
      <c r="C915" s="366"/>
      <c r="D915" s="361"/>
    </row>
    <row r="916" ht="24.95" customHeight="1" spans="1:4">
      <c r="A916" s="362" t="s">
        <v>819</v>
      </c>
      <c r="B916" s="363"/>
      <c r="C916" s="363"/>
      <c r="D916" s="361"/>
    </row>
    <row r="917" ht="24.95" customHeight="1" spans="1:4">
      <c r="A917" s="362" t="s">
        <v>820</v>
      </c>
      <c r="B917" s="363"/>
      <c r="C917" s="363"/>
      <c r="D917" s="361"/>
    </row>
    <row r="918" ht="24.95" customHeight="1" spans="1:4">
      <c r="A918" s="362" t="s">
        <v>821</v>
      </c>
      <c r="B918" s="366"/>
      <c r="C918" s="366"/>
      <c r="D918" s="361"/>
    </row>
    <row r="919" ht="24.95" customHeight="1" spans="1:4">
      <c r="A919" s="362" t="s">
        <v>822</v>
      </c>
      <c r="B919" s="366"/>
      <c r="C919" s="366"/>
      <c r="D919" s="361"/>
    </row>
    <row r="920" ht="41.1" customHeight="1" spans="1:4">
      <c r="A920" s="362" t="s">
        <v>823</v>
      </c>
      <c r="B920" s="363"/>
      <c r="C920" s="363"/>
      <c r="D920" s="361"/>
    </row>
    <row r="921" ht="24.95" customHeight="1" spans="1:4">
      <c r="A921" s="362" t="s">
        <v>824</v>
      </c>
      <c r="B921" s="363"/>
      <c r="C921" s="363"/>
      <c r="D921" s="361"/>
    </row>
    <row r="922" ht="24.95" customHeight="1" spans="1:4">
      <c r="A922" s="362" t="s">
        <v>825</v>
      </c>
      <c r="B922" s="363"/>
      <c r="C922" s="363"/>
      <c r="D922" s="361"/>
    </row>
    <row r="923" ht="24.95" customHeight="1" spans="1:4">
      <c r="A923" s="362" t="s">
        <v>771</v>
      </c>
      <c r="B923" s="363"/>
      <c r="C923" s="363"/>
      <c r="D923" s="361"/>
    </row>
    <row r="924" ht="24.95" customHeight="1" spans="1:4">
      <c r="A924" s="362" t="s">
        <v>826</v>
      </c>
      <c r="B924" s="363"/>
      <c r="C924" s="363"/>
      <c r="D924" s="361"/>
    </row>
    <row r="925" ht="24.95" customHeight="1" spans="1:4">
      <c r="A925" s="362" t="s">
        <v>827</v>
      </c>
      <c r="B925" s="363"/>
      <c r="C925" s="363"/>
      <c r="D925" s="361"/>
    </row>
    <row r="926" ht="24.95" customHeight="1" spans="1:4">
      <c r="A926" s="359" t="s">
        <v>828</v>
      </c>
      <c r="B926" s="365"/>
      <c r="C926" s="365"/>
      <c r="D926" s="361"/>
    </row>
    <row r="927" ht="24.95" customHeight="1" spans="1:4">
      <c r="A927" s="362" t="s">
        <v>128</v>
      </c>
      <c r="B927" s="363"/>
      <c r="C927" s="363"/>
      <c r="D927" s="361"/>
    </row>
    <row r="928" ht="24.95" customHeight="1" spans="1:4">
      <c r="A928" s="362" t="s">
        <v>129</v>
      </c>
      <c r="B928" s="363"/>
      <c r="C928" s="363"/>
      <c r="D928" s="361"/>
    </row>
    <row r="929" ht="24.95" customHeight="1" spans="1:4">
      <c r="A929" s="362" t="s">
        <v>130</v>
      </c>
      <c r="B929" s="366"/>
      <c r="C929" s="366"/>
      <c r="D929" s="361"/>
    </row>
    <row r="930" ht="24.95" customHeight="1" spans="1:4">
      <c r="A930" s="362" t="s">
        <v>829</v>
      </c>
      <c r="B930" s="363"/>
      <c r="C930" s="363"/>
      <c r="D930" s="361"/>
    </row>
    <row r="931" ht="24.95" customHeight="1" spans="1:4">
      <c r="A931" s="362" t="s">
        <v>830</v>
      </c>
      <c r="B931" s="363"/>
      <c r="C931" s="363"/>
      <c r="D931" s="361"/>
    </row>
    <row r="932" ht="24.95" customHeight="1" spans="1:4">
      <c r="A932" s="362" t="s">
        <v>831</v>
      </c>
      <c r="B932" s="363"/>
      <c r="C932" s="363"/>
      <c r="D932" s="361"/>
    </row>
    <row r="933" ht="24.95" customHeight="1" spans="1:4">
      <c r="A933" s="359" t="s">
        <v>832</v>
      </c>
      <c r="B933" s="365"/>
      <c r="C933" s="365"/>
      <c r="D933" s="361"/>
    </row>
    <row r="934" ht="24.95" customHeight="1" spans="1:4">
      <c r="A934" s="362" t="s">
        <v>128</v>
      </c>
      <c r="B934" s="363"/>
      <c r="C934" s="363"/>
      <c r="D934" s="361"/>
    </row>
    <row r="935" ht="24.95" customHeight="1" spans="1:4">
      <c r="A935" s="362" t="s">
        <v>129</v>
      </c>
      <c r="B935" s="363"/>
      <c r="C935" s="363"/>
      <c r="D935" s="361"/>
    </row>
    <row r="936" ht="24.95" customHeight="1" spans="1:4">
      <c r="A936" s="362" t="s">
        <v>130</v>
      </c>
      <c r="B936" s="363"/>
      <c r="C936" s="363"/>
      <c r="D936" s="361"/>
    </row>
    <row r="937" ht="24.95" customHeight="1" spans="1:4">
      <c r="A937" s="362" t="s">
        <v>833</v>
      </c>
      <c r="B937" s="363"/>
      <c r="C937" s="363"/>
      <c r="D937" s="361"/>
    </row>
    <row r="938" ht="24.95" customHeight="1" spans="1:4">
      <c r="A938" s="362" t="s">
        <v>834</v>
      </c>
      <c r="B938" s="363"/>
      <c r="C938" s="363"/>
      <c r="D938" s="361"/>
    </row>
    <row r="939" ht="39" customHeight="1" spans="1:4">
      <c r="A939" s="362" t="s">
        <v>835</v>
      </c>
      <c r="B939" s="363"/>
      <c r="C939" s="363"/>
      <c r="D939" s="361"/>
    </row>
    <row r="940" ht="24.95" customHeight="1" spans="1:4">
      <c r="A940" s="359" t="s">
        <v>836</v>
      </c>
      <c r="B940" s="365"/>
      <c r="C940" s="365"/>
      <c r="D940" s="361"/>
    </row>
    <row r="941" ht="24.95" customHeight="1" spans="1:4">
      <c r="A941" s="362" t="s">
        <v>837</v>
      </c>
      <c r="B941" s="363"/>
      <c r="C941" s="363"/>
      <c r="D941" s="361"/>
    </row>
    <row r="942" ht="24.95" customHeight="1" spans="1:4">
      <c r="A942" s="362" t="s">
        <v>838</v>
      </c>
      <c r="B942" s="363"/>
      <c r="C942" s="363"/>
      <c r="D942" s="361"/>
    </row>
    <row r="943" ht="24.95" customHeight="1" spans="1:4">
      <c r="A943" s="362" t="s">
        <v>839</v>
      </c>
      <c r="B943" s="363"/>
      <c r="C943" s="363"/>
      <c r="D943" s="361"/>
    </row>
    <row r="944" ht="42" customHeight="1" spans="1:4">
      <c r="A944" s="362" t="s">
        <v>840</v>
      </c>
      <c r="B944" s="363"/>
      <c r="C944" s="363"/>
      <c r="D944" s="361"/>
    </row>
    <row r="945" ht="24.95" customHeight="1" spans="1:4">
      <c r="A945" s="362" t="s">
        <v>841</v>
      </c>
      <c r="B945" s="366"/>
      <c r="C945" s="366"/>
      <c r="D945" s="361"/>
    </row>
    <row r="946" ht="24.95" customHeight="1" spans="1:4">
      <c r="A946" s="359" t="s">
        <v>635</v>
      </c>
      <c r="B946" s="360"/>
      <c r="C946" s="360"/>
      <c r="D946" s="361"/>
    </row>
    <row r="947" ht="24.95" customHeight="1" spans="1:4">
      <c r="A947" s="359" t="s">
        <v>104</v>
      </c>
      <c r="B947" s="365"/>
      <c r="C947" s="365"/>
      <c r="D947" s="361"/>
    </row>
    <row r="948" ht="24.95" customHeight="1" spans="1:4">
      <c r="A948" s="359" t="s">
        <v>842</v>
      </c>
      <c r="B948" s="365"/>
      <c r="C948" s="365"/>
      <c r="D948" s="361"/>
    </row>
    <row r="949" ht="24.95" customHeight="1" spans="1:4">
      <c r="A949" s="362" t="s">
        <v>128</v>
      </c>
      <c r="B949" s="363"/>
      <c r="C949" s="363"/>
      <c r="D949" s="361"/>
    </row>
    <row r="950" ht="24.95" customHeight="1" spans="1:4">
      <c r="A950" s="362" t="s">
        <v>129</v>
      </c>
      <c r="B950" s="363"/>
      <c r="C950" s="363"/>
      <c r="D950" s="361"/>
    </row>
    <row r="951" ht="24.95" customHeight="1" spans="1:4">
      <c r="A951" s="362" t="s">
        <v>130</v>
      </c>
      <c r="B951" s="366"/>
      <c r="C951" s="366"/>
      <c r="D951" s="361"/>
    </row>
    <row r="952" ht="24.95" customHeight="1" spans="1:4">
      <c r="A952" s="362" t="s">
        <v>843</v>
      </c>
      <c r="B952" s="363"/>
      <c r="C952" s="363"/>
      <c r="D952" s="361"/>
    </row>
    <row r="953" ht="24.95" customHeight="1" spans="1:4">
      <c r="A953" s="362" t="s">
        <v>844</v>
      </c>
      <c r="B953" s="363"/>
      <c r="C953" s="363"/>
      <c r="D953" s="361"/>
    </row>
    <row r="954" ht="24.95" customHeight="1" spans="1:4">
      <c r="A954" s="362" t="s">
        <v>845</v>
      </c>
      <c r="B954" s="363"/>
      <c r="C954" s="363"/>
      <c r="D954" s="361"/>
    </row>
    <row r="955" ht="24.95" customHeight="1" spans="1:4">
      <c r="A955" s="362" t="s">
        <v>846</v>
      </c>
      <c r="B955" s="363"/>
      <c r="C955" s="363"/>
      <c r="D955" s="361"/>
    </row>
    <row r="956" ht="24.95" customHeight="1" spans="1:4">
      <c r="A956" s="362" t="s">
        <v>137</v>
      </c>
      <c r="B956" s="363"/>
      <c r="C956" s="363"/>
      <c r="D956" s="361"/>
    </row>
    <row r="957" ht="24.95" customHeight="1" spans="1:4">
      <c r="A957" s="362" t="s">
        <v>847</v>
      </c>
      <c r="B957" s="363"/>
      <c r="C957" s="363"/>
      <c r="D957" s="361"/>
    </row>
    <row r="958" ht="24.95" customHeight="1" spans="1:4">
      <c r="A958" s="359" t="s">
        <v>848</v>
      </c>
      <c r="B958" s="365"/>
      <c r="C958" s="365"/>
      <c r="D958" s="361"/>
    </row>
    <row r="959" ht="24.95" customHeight="1" spans="1:4">
      <c r="A959" s="362" t="s">
        <v>128</v>
      </c>
      <c r="B959" s="363"/>
      <c r="C959" s="363"/>
      <c r="D959" s="361"/>
    </row>
    <row r="960" ht="24.95" customHeight="1" spans="1:4">
      <c r="A960" s="362" t="s">
        <v>129</v>
      </c>
      <c r="B960" s="363"/>
      <c r="C960" s="363"/>
      <c r="D960" s="361"/>
    </row>
    <row r="961" ht="24.95" customHeight="1" spans="1:4">
      <c r="A961" s="362" t="s">
        <v>130</v>
      </c>
      <c r="B961" s="363"/>
      <c r="C961" s="363"/>
      <c r="D961" s="361"/>
    </row>
    <row r="962" ht="24.95" customHeight="1" spans="1:4">
      <c r="A962" s="362" t="s">
        <v>849</v>
      </c>
      <c r="B962" s="363"/>
      <c r="C962" s="363"/>
      <c r="D962" s="361"/>
    </row>
    <row r="963" ht="24.95" customHeight="1" spans="1:4">
      <c r="A963" s="362" t="s">
        <v>850</v>
      </c>
      <c r="B963" s="363"/>
      <c r="C963" s="363"/>
      <c r="D963" s="361"/>
    </row>
    <row r="964" ht="24.95" customHeight="1" spans="1:4">
      <c r="A964" s="359" t="s">
        <v>851</v>
      </c>
      <c r="B964" s="365"/>
      <c r="C964" s="365"/>
      <c r="D964" s="361"/>
    </row>
    <row r="965" ht="24.95" customHeight="1" spans="1:4">
      <c r="A965" s="362" t="s">
        <v>852</v>
      </c>
      <c r="B965" s="366"/>
      <c r="C965" s="366"/>
      <c r="D965" s="361"/>
    </row>
    <row r="966" ht="24.95" customHeight="1" spans="1:4">
      <c r="A966" s="362" t="s">
        <v>853</v>
      </c>
      <c r="B966" s="363"/>
      <c r="C966" s="363"/>
      <c r="D966" s="361"/>
    </row>
    <row r="967" ht="24.95" customHeight="1" spans="1:4">
      <c r="A967" s="359" t="s">
        <v>635</v>
      </c>
      <c r="B967" s="365"/>
      <c r="C967" s="365"/>
      <c r="D967" s="361"/>
    </row>
    <row r="968" ht="24.95" customHeight="1" spans="1:4">
      <c r="A968" s="359" t="s">
        <v>105</v>
      </c>
      <c r="B968" s="365"/>
      <c r="C968" s="365"/>
      <c r="D968" s="361"/>
    </row>
    <row r="969" ht="24.95" customHeight="1" spans="1:4">
      <c r="A969" s="359" t="s">
        <v>854</v>
      </c>
      <c r="B969" s="365"/>
      <c r="C969" s="365"/>
      <c r="D969" s="361"/>
    </row>
    <row r="970" ht="24.95" customHeight="1" spans="1:4">
      <c r="A970" s="369" t="s">
        <v>128</v>
      </c>
      <c r="B970" s="363"/>
      <c r="C970" s="363"/>
      <c r="D970" s="361"/>
    </row>
    <row r="971" ht="24.95" customHeight="1" spans="1:4">
      <c r="A971" s="362" t="s">
        <v>129</v>
      </c>
      <c r="B971" s="363"/>
      <c r="C971" s="363"/>
      <c r="D971" s="361"/>
    </row>
    <row r="972" ht="24.95" customHeight="1" spans="1:4">
      <c r="A972" s="362" t="s">
        <v>130</v>
      </c>
      <c r="B972" s="363"/>
      <c r="C972" s="363"/>
      <c r="D972" s="361"/>
    </row>
    <row r="973" ht="24.95" customHeight="1" spans="1:4">
      <c r="A973" s="362" t="s">
        <v>855</v>
      </c>
      <c r="B973" s="363"/>
      <c r="C973" s="363"/>
      <c r="D973" s="361"/>
    </row>
    <row r="974" ht="24.95" customHeight="1" spans="1:4">
      <c r="A974" s="362" t="s">
        <v>137</v>
      </c>
      <c r="B974" s="363"/>
      <c r="C974" s="363"/>
      <c r="D974" s="361"/>
    </row>
    <row r="975" ht="24.95" customHeight="1" spans="1:4">
      <c r="A975" s="362" t="s">
        <v>856</v>
      </c>
      <c r="B975" s="366"/>
      <c r="C975" s="366"/>
      <c r="D975" s="361"/>
    </row>
    <row r="976" ht="24.95" customHeight="1" spans="1:4">
      <c r="A976" s="359" t="s">
        <v>857</v>
      </c>
      <c r="B976" s="360"/>
      <c r="C976" s="360"/>
      <c r="D976" s="361"/>
    </row>
    <row r="977" ht="24.95" customHeight="1" spans="1:4">
      <c r="A977" s="362" t="s">
        <v>858</v>
      </c>
      <c r="B977" s="366"/>
      <c r="C977" s="366"/>
      <c r="D977" s="361"/>
    </row>
    <row r="978" ht="24.95" customHeight="1" spans="1:4">
      <c r="A978" s="362" t="s">
        <v>859</v>
      </c>
      <c r="B978" s="366"/>
      <c r="C978" s="366"/>
      <c r="D978" s="361"/>
    </row>
    <row r="979" ht="24.95" customHeight="1" spans="1:4">
      <c r="A979" s="362" t="s">
        <v>860</v>
      </c>
      <c r="B979" s="366"/>
      <c r="C979" s="366"/>
      <c r="D979" s="361"/>
    </row>
    <row r="980" ht="24.95" customHeight="1" spans="1:4">
      <c r="A980" s="362" t="s">
        <v>861</v>
      </c>
      <c r="B980" s="366"/>
      <c r="C980" s="366"/>
      <c r="D980" s="361"/>
    </row>
    <row r="981" ht="24.95" customHeight="1" spans="1:4">
      <c r="A981" s="362" t="s">
        <v>862</v>
      </c>
      <c r="B981" s="366"/>
      <c r="C981" s="366"/>
      <c r="D981" s="361"/>
    </row>
    <row r="982" ht="24.95" customHeight="1" spans="1:4">
      <c r="A982" s="362" t="s">
        <v>863</v>
      </c>
      <c r="B982" s="366"/>
      <c r="C982" s="366"/>
      <c r="D982" s="361"/>
    </row>
    <row r="983" ht="24.95" customHeight="1" spans="1:4">
      <c r="A983" s="362" t="s">
        <v>864</v>
      </c>
      <c r="B983" s="366"/>
      <c r="C983" s="366"/>
      <c r="D983" s="361"/>
    </row>
    <row r="984" ht="24.95" customHeight="1" spans="1:4">
      <c r="A984" s="362" t="s">
        <v>865</v>
      </c>
      <c r="B984" s="366"/>
      <c r="C984" s="366"/>
      <c r="D984" s="361"/>
    </row>
    <row r="985" ht="24.95" customHeight="1" spans="1:4">
      <c r="A985" s="362" t="s">
        <v>866</v>
      </c>
      <c r="B985" s="366"/>
      <c r="C985" s="366"/>
      <c r="D985" s="361"/>
    </row>
    <row r="986" ht="24.95" customHeight="1" spans="1:4">
      <c r="A986" s="359" t="s">
        <v>867</v>
      </c>
      <c r="B986" s="365"/>
      <c r="C986" s="365"/>
      <c r="D986" s="361"/>
    </row>
    <row r="987" ht="24.95" customHeight="1" spans="1:4">
      <c r="A987" s="362" t="s">
        <v>868</v>
      </c>
      <c r="B987" s="363"/>
      <c r="C987" s="363"/>
      <c r="D987" s="361"/>
    </row>
    <row r="988" ht="24.95" customHeight="1" spans="1:4">
      <c r="A988" s="362" t="s">
        <v>869</v>
      </c>
      <c r="B988" s="363"/>
      <c r="C988" s="363"/>
      <c r="D988" s="361"/>
    </row>
    <row r="989" ht="24.95" customHeight="1" spans="1:4">
      <c r="A989" s="362" t="s">
        <v>870</v>
      </c>
      <c r="B989" s="363"/>
      <c r="C989" s="363"/>
      <c r="D989" s="361"/>
    </row>
    <row r="990" ht="24.95" customHeight="1" spans="1:4">
      <c r="A990" s="362" t="s">
        <v>871</v>
      </c>
      <c r="B990" s="363"/>
      <c r="C990" s="363"/>
      <c r="D990" s="361"/>
    </row>
    <row r="991" ht="24.95" customHeight="1" spans="1:4">
      <c r="A991" s="362" t="s">
        <v>872</v>
      </c>
      <c r="B991" s="363"/>
      <c r="C991" s="363"/>
      <c r="D991" s="361"/>
    </row>
    <row r="992" ht="24.95" customHeight="1" spans="1:4">
      <c r="A992" s="359" t="s">
        <v>873</v>
      </c>
      <c r="B992" s="365"/>
      <c r="C992" s="365"/>
      <c r="D992" s="361"/>
    </row>
    <row r="993" ht="24.95" customHeight="1" spans="1:4">
      <c r="A993" s="362" t="s">
        <v>874</v>
      </c>
      <c r="B993" s="363"/>
      <c r="C993" s="363"/>
      <c r="D993" s="361"/>
    </row>
    <row r="994" ht="24.95" customHeight="1" spans="1:4">
      <c r="A994" s="362" t="s">
        <v>875</v>
      </c>
      <c r="B994" s="363"/>
      <c r="C994" s="363"/>
      <c r="D994" s="361"/>
    </row>
    <row r="995" ht="24.95" customHeight="1" spans="1:4">
      <c r="A995" s="359" t="s">
        <v>876</v>
      </c>
      <c r="B995" s="360"/>
      <c r="C995" s="360"/>
      <c r="D995" s="361"/>
    </row>
    <row r="996" ht="24.95" customHeight="1" spans="1:4">
      <c r="A996" s="359" t="s">
        <v>106</v>
      </c>
      <c r="B996" s="365"/>
      <c r="C996" s="365"/>
      <c r="D996" s="361"/>
    </row>
    <row r="997" ht="24.95" customHeight="1" spans="1:4">
      <c r="A997" s="359" t="s">
        <v>877</v>
      </c>
      <c r="B997" s="365"/>
      <c r="C997" s="365"/>
      <c r="D997" s="361"/>
    </row>
    <row r="998" ht="24.95" customHeight="1" spans="1:4">
      <c r="A998" s="359" t="s">
        <v>878</v>
      </c>
      <c r="B998" s="365"/>
      <c r="C998" s="365"/>
      <c r="D998" s="361"/>
    </row>
    <row r="999" ht="24.95" customHeight="1" spans="1:4">
      <c r="A999" s="359" t="s">
        <v>879</v>
      </c>
      <c r="B999" s="365"/>
      <c r="C999" s="365"/>
      <c r="D999" s="361"/>
    </row>
    <row r="1000" ht="24.95" customHeight="1" spans="1:4">
      <c r="A1000" s="359" t="s">
        <v>880</v>
      </c>
      <c r="B1000" s="365"/>
      <c r="C1000" s="365"/>
      <c r="D1000" s="361"/>
    </row>
    <row r="1001" ht="24.95" customHeight="1" spans="1:4">
      <c r="A1001" s="359" t="s">
        <v>881</v>
      </c>
      <c r="B1001" s="365"/>
      <c r="C1001" s="365"/>
      <c r="D1001" s="361"/>
    </row>
    <row r="1002" ht="24.95" customHeight="1" spans="1:4">
      <c r="A1002" s="359" t="s">
        <v>882</v>
      </c>
      <c r="B1002" s="360"/>
      <c r="C1002" s="360"/>
      <c r="D1002" s="361"/>
    </row>
    <row r="1003" ht="24.95" customHeight="1" spans="1:4">
      <c r="A1003" s="359" t="s">
        <v>883</v>
      </c>
      <c r="B1003" s="365"/>
      <c r="C1003" s="365"/>
      <c r="D1003" s="361"/>
    </row>
    <row r="1004" ht="24.95" customHeight="1" spans="1:4">
      <c r="A1004" s="359" t="s">
        <v>884</v>
      </c>
      <c r="B1004" s="365"/>
      <c r="C1004" s="365"/>
      <c r="D1004" s="361"/>
    </row>
    <row r="1005" ht="24.95" customHeight="1" spans="1:4">
      <c r="A1005" s="359" t="s">
        <v>885</v>
      </c>
      <c r="B1005" s="365"/>
      <c r="C1005" s="365"/>
      <c r="D1005" s="361"/>
    </row>
    <row r="1006" ht="24.95" customHeight="1" spans="1:4">
      <c r="A1006" s="359" t="s">
        <v>107</v>
      </c>
      <c r="B1006" s="365">
        <f>B1007+B1034+B1049</f>
        <v>1516</v>
      </c>
      <c r="C1006" s="365">
        <f>C1007+C1034+C1049</f>
        <v>2217</v>
      </c>
      <c r="D1006" s="361">
        <f t="shared" ref="D1006:D1034" si="13">(C1006-B1006)/B1006</f>
        <v>0.462401055408971</v>
      </c>
    </row>
    <row r="1007" ht="24.95" customHeight="1" spans="1:4">
      <c r="A1007" s="359" t="s">
        <v>886</v>
      </c>
      <c r="B1007" s="365">
        <f>SUM(B1009:B1033)</f>
        <v>1428</v>
      </c>
      <c r="C1007" s="365">
        <f>SUM(C1008:C1033)</f>
        <v>2175</v>
      </c>
      <c r="D1007" s="361">
        <f t="shared" si="13"/>
        <v>0.523109243697479</v>
      </c>
    </row>
    <row r="1008" ht="24.95" customHeight="1" spans="1:4">
      <c r="A1008" s="362" t="s">
        <v>128</v>
      </c>
      <c r="C1008" s="363">
        <v>1008</v>
      </c>
      <c r="D1008" s="361"/>
    </row>
    <row r="1009" ht="24.95" customHeight="1" spans="1:4">
      <c r="A1009" s="362" t="s">
        <v>129</v>
      </c>
      <c r="B1009" s="363">
        <v>1253</v>
      </c>
      <c r="C1009" s="366">
        <v>1167</v>
      </c>
      <c r="D1009" s="361">
        <f t="shared" si="13"/>
        <v>-0.068635275339186</v>
      </c>
    </row>
    <row r="1010" ht="24.95" customHeight="1" spans="1:4">
      <c r="A1010" s="362" t="s">
        <v>130</v>
      </c>
      <c r="B1010" s="366"/>
      <c r="C1010" s="366"/>
      <c r="D1010" s="361"/>
    </row>
    <row r="1011" ht="24.95" customHeight="1" spans="1:4">
      <c r="A1011" s="362" t="s">
        <v>887</v>
      </c>
      <c r="B1011" s="363"/>
      <c r="C1011" s="363"/>
      <c r="D1011" s="361"/>
    </row>
    <row r="1012" ht="24.95" customHeight="1" spans="1:4">
      <c r="A1012" s="362" t="s">
        <v>888</v>
      </c>
      <c r="B1012" s="363"/>
      <c r="C1012" s="363"/>
      <c r="D1012" s="361"/>
    </row>
    <row r="1013" ht="24.95" customHeight="1" spans="1:4">
      <c r="A1013" s="362" t="s">
        <v>889</v>
      </c>
      <c r="B1013" s="363"/>
      <c r="C1013" s="363"/>
      <c r="D1013" s="361"/>
    </row>
    <row r="1014" ht="24.95" customHeight="1" spans="1:4">
      <c r="A1014" s="362" t="s">
        <v>890</v>
      </c>
      <c r="B1014" s="363"/>
      <c r="C1014" s="363"/>
      <c r="D1014" s="361"/>
    </row>
    <row r="1015" ht="24.95" customHeight="1" spans="1:4">
      <c r="A1015" s="362" t="s">
        <v>891</v>
      </c>
      <c r="B1015" s="363"/>
      <c r="C1015" s="363"/>
      <c r="D1015" s="361"/>
    </row>
    <row r="1016" ht="24.95" customHeight="1" spans="1:4">
      <c r="A1016" s="362" t="s">
        <v>892</v>
      </c>
      <c r="B1016" s="363"/>
      <c r="C1016" s="363"/>
      <c r="D1016" s="361"/>
    </row>
    <row r="1017" ht="24.95" customHeight="1" spans="1:4">
      <c r="A1017" s="362" t="s">
        <v>893</v>
      </c>
      <c r="B1017" s="363">
        <v>175</v>
      </c>
      <c r="C1017" s="363"/>
      <c r="D1017" s="361">
        <f t="shared" si="13"/>
        <v>-1</v>
      </c>
    </row>
    <row r="1018" ht="24.95" customHeight="1" spans="1:4">
      <c r="A1018" s="362" t="s">
        <v>894</v>
      </c>
      <c r="B1018" s="366"/>
      <c r="C1018" s="366"/>
      <c r="D1018" s="361"/>
    </row>
    <row r="1019" ht="24.95" customHeight="1" spans="1:4">
      <c r="A1019" s="362" t="s">
        <v>895</v>
      </c>
      <c r="B1019" s="363"/>
      <c r="C1019" s="363"/>
      <c r="D1019" s="361"/>
    </row>
    <row r="1020" ht="24.95" customHeight="1" spans="1:4">
      <c r="A1020" s="362" t="s">
        <v>896</v>
      </c>
      <c r="B1020" s="363"/>
      <c r="C1020" s="363"/>
      <c r="D1020" s="361"/>
    </row>
    <row r="1021" ht="24.95" customHeight="1" spans="1:4">
      <c r="A1021" s="362" t="s">
        <v>897</v>
      </c>
      <c r="B1021" s="363"/>
      <c r="C1021" s="363"/>
      <c r="D1021" s="361"/>
    </row>
    <row r="1022" ht="24.95" customHeight="1" spans="1:4">
      <c r="A1022" s="362" t="s">
        <v>898</v>
      </c>
      <c r="B1022" s="363"/>
      <c r="C1022" s="363"/>
      <c r="D1022" s="361"/>
    </row>
    <row r="1023" ht="41.1" customHeight="1" spans="1:4">
      <c r="A1023" s="362" t="s">
        <v>899</v>
      </c>
      <c r="B1023" s="363"/>
      <c r="C1023" s="363"/>
      <c r="D1023" s="361"/>
    </row>
    <row r="1024" ht="24.95" customHeight="1" spans="1:4">
      <c r="A1024" s="362" t="s">
        <v>900</v>
      </c>
      <c r="B1024" s="363"/>
      <c r="C1024" s="363"/>
      <c r="D1024" s="361"/>
    </row>
    <row r="1025" ht="24.95" customHeight="1" spans="1:4">
      <c r="A1025" s="362" t="s">
        <v>901</v>
      </c>
      <c r="B1025" s="363"/>
      <c r="C1025" s="363"/>
      <c r="D1025" s="361"/>
    </row>
    <row r="1026" ht="24.95" customHeight="1" spans="1:4">
      <c r="A1026" s="362" t="s">
        <v>902</v>
      </c>
      <c r="B1026" s="363"/>
      <c r="C1026" s="363"/>
      <c r="D1026" s="361"/>
    </row>
    <row r="1027" ht="24.95" customHeight="1" spans="1:4">
      <c r="A1027" s="362" t="s">
        <v>903</v>
      </c>
      <c r="B1027" s="363"/>
      <c r="C1027" s="363"/>
      <c r="D1027" s="361"/>
    </row>
    <row r="1028" ht="24.95" customHeight="1" spans="1:4">
      <c r="A1028" s="362" t="s">
        <v>904</v>
      </c>
      <c r="B1028" s="363"/>
      <c r="C1028" s="363"/>
      <c r="D1028" s="361"/>
    </row>
    <row r="1029" ht="24.95" customHeight="1" spans="1:4">
      <c r="A1029" s="362" t="s">
        <v>905</v>
      </c>
      <c r="B1029" s="363"/>
      <c r="C1029" s="363"/>
      <c r="D1029" s="361"/>
    </row>
    <row r="1030" ht="24.95" customHeight="1" spans="1:4">
      <c r="A1030" s="362" t="s">
        <v>906</v>
      </c>
      <c r="B1030" s="363"/>
      <c r="C1030" s="363"/>
      <c r="D1030" s="361"/>
    </row>
    <row r="1031" ht="24.95" customHeight="1" spans="1:4">
      <c r="A1031" s="362" t="s">
        <v>907</v>
      </c>
      <c r="B1031" s="363"/>
      <c r="C1031" s="363"/>
      <c r="D1031" s="361"/>
    </row>
    <row r="1032" ht="24.95" customHeight="1" spans="1:4">
      <c r="A1032" s="362" t="s">
        <v>137</v>
      </c>
      <c r="B1032" s="363"/>
      <c r="C1032" s="363"/>
      <c r="D1032" s="361"/>
    </row>
    <row r="1033" ht="24.95" customHeight="1" spans="1:4">
      <c r="A1033" s="362" t="s">
        <v>908</v>
      </c>
      <c r="B1033" s="363"/>
      <c r="C1033" s="363"/>
      <c r="D1033" s="361"/>
    </row>
    <row r="1034" ht="24.95" customHeight="1" spans="1:4">
      <c r="A1034" s="359" t="s">
        <v>909</v>
      </c>
      <c r="B1034" s="365">
        <f>SUM(B1035:B1048)</f>
        <v>88</v>
      </c>
      <c r="C1034" s="365">
        <f>SUM(C1035:C1048)</f>
        <v>42</v>
      </c>
      <c r="D1034" s="361">
        <f t="shared" si="13"/>
        <v>-0.522727272727273</v>
      </c>
    </row>
    <row r="1035" ht="24.95" customHeight="1" spans="1:4">
      <c r="A1035" s="362" t="s">
        <v>128</v>
      </c>
      <c r="B1035" s="363"/>
      <c r="C1035" s="363"/>
      <c r="D1035" s="361"/>
    </row>
    <row r="1036" ht="24.95" customHeight="1" spans="1:4">
      <c r="A1036" s="362" t="s">
        <v>129</v>
      </c>
      <c r="B1036" s="363"/>
      <c r="C1036" s="363"/>
      <c r="D1036" s="361"/>
    </row>
    <row r="1037" ht="24.95" customHeight="1" spans="1:4">
      <c r="A1037" s="362" t="s">
        <v>130</v>
      </c>
      <c r="B1037" s="363"/>
      <c r="C1037" s="363"/>
      <c r="D1037" s="361"/>
    </row>
    <row r="1038" ht="24.95" customHeight="1" spans="1:4">
      <c r="A1038" s="362" t="s">
        <v>910</v>
      </c>
      <c r="B1038" s="363"/>
      <c r="C1038" s="363"/>
      <c r="D1038" s="361"/>
    </row>
    <row r="1039" ht="24.95" customHeight="1" spans="1:4">
      <c r="A1039" s="362" t="s">
        <v>911</v>
      </c>
      <c r="B1039" s="363"/>
      <c r="C1039" s="363"/>
      <c r="D1039" s="361"/>
    </row>
    <row r="1040" ht="24.95" customHeight="1" spans="1:4">
      <c r="A1040" s="362" t="s">
        <v>912</v>
      </c>
      <c r="B1040" s="363"/>
      <c r="C1040" s="363"/>
      <c r="D1040" s="361"/>
    </row>
    <row r="1041" ht="24.95" customHeight="1" spans="1:4">
      <c r="A1041" s="362" t="s">
        <v>913</v>
      </c>
      <c r="B1041" s="366"/>
      <c r="C1041" s="366"/>
      <c r="D1041" s="361"/>
    </row>
    <row r="1042" ht="24.95" customHeight="1" spans="1:4">
      <c r="A1042" s="362" t="s">
        <v>914</v>
      </c>
      <c r="B1042" s="366">
        <v>88</v>
      </c>
      <c r="C1042" s="366">
        <v>42</v>
      </c>
      <c r="D1042" s="361">
        <f>(C1042-B1042)/B1042</f>
        <v>-0.522727272727273</v>
      </c>
    </row>
    <row r="1043" ht="24.95" customHeight="1" spans="1:4">
      <c r="A1043" s="362" t="s">
        <v>915</v>
      </c>
      <c r="B1043" s="363"/>
      <c r="C1043" s="363"/>
      <c r="D1043" s="361"/>
    </row>
    <row r="1044" ht="24.95" customHeight="1" spans="1:4">
      <c r="A1044" s="362" t="s">
        <v>916</v>
      </c>
      <c r="B1044" s="363"/>
      <c r="C1044" s="363"/>
      <c r="D1044" s="361"/>
    </row>
    <row r="1045" ht="24.95" customHeight="1" spans="1:4">
      <c r="A1045" s="362" t="s">
        <v>917</v>
      </c>
      <c r="B1045" s="363"/>
      <c r="C1045" s="363"/>
      <c r="D1045" s="361"/>
    </row>
    <row r="1046" ht="24.95" customHeight="1" spans="1:4">
      <c r="A1046" s="362" t="s">
        <v>918</v>
      </c>
      <c r="B1046" s="363"/>
      <c r="C1046" s="363"/>
      <c r="D1046" s="361"/>
    </row>
    <row r="1047" ht="24.95" customHeight="1" spans="1:4">
      <c r="A1047" s="362" t="s">
        <v>919</v>
      </c>
      <c r="B1047" s="363"/>
      <c r="C1047" s="363"/>
      <c r="D1047" s="361"/>
    </row>
    <row r="1048" ht="24.95" customHeight="1" spans="1:4">
      <c r="A1048" s="362" t="s">
        <v>920</v>
      </c>
      <c r="B1048" s="363"/>
      <c r="C1048" s="363"/>
      <c r="D1048" s="361"/>
    </row>
    <row r="1049" ht="24.95" customHeight="1" spans="1:4">
      <c r="A1049" s="359" t="s">
        <v>921</v>
      </c>
      <c r="B1049" s="365"/>
      <c r="C1049" s="365"/>
      <c r="D1049" s="361"/>
    </row>
    <row r="1050" ht="24.95" customHeight="1" spans="1:4">
      <c r="A1050" s="359" t="s">
        <v>108</v>
      </c>
      <c r="B1050" s="365">
        <f>B1051+B1062+B1066</f>
        <v>13755</v>
      </c>
      <c r="C1050" s="365">
        <f>C1051+C1062+C1066</f>
        <v>13210</v>
      </c>
      <c r="D1050" s="361">
        <f t="shared" ref="D1050:D1083" si="14">(C1050-B1050)/B1050</f>
        <v>-0.03962195565249</v>
      </c>
    </row>
    <row r="1051" ht="24.95" customHeight="1" spans="1:4">
      <c r="A1051" s="359" t="s">
        <v>922</v>
      </c>
      <c r="B1051" s="365">
        <f>SUM(B1052:B1061)</f>
        <v>160</v>
      </c>
      <c r="C1051" s="365">
        <f>SUM(C1052:C1061)</f>
        <v>22</v>
      </c>
      <c r="D1051" s="361">
        <f t="shared" si="14"/>
        <v>-0.8625</v>
      </c>
    </row>
    <row r="1052" ht="24.95" customHeight="1" spans="1:4">
      <c r="A1052" s="362" t="s">
        <v>923</v>
      </c>
      <c r="B1052" s="363"/>
      <c r="C1052" s="363"/>
      <c r="D1052" s="361"/>
    </row>
    <row r="1053" ht="24.95" customHeight="1" spans="1:4">
      <c r="A1053" s="362" t="s">
        <v>924</v>
      </c>
      <c r="B1053" s="363"/>
      <c r="C1053" s="363"/>
      <c r="D1053" s="361"/>
    </row>
    <row r="1054" ht="24.95" customHeight="1" spans="1:4">
      <c r="A1054" s="362" t="s">
        <v>925</v>
      </c>
      <c r="B1054" s="363"/>
      <c r="C1054" s="363"/>
      <c r="D1054" s="361"/>
    </row>
    <row r="1055" ht="24.95" customHeight="1" spans="1:4">
      <c r="A1055" s="362" t="s">
        <v>926</v>
      </c>
      <c r="B1055" s="363"/>
      <c r="C1055" s="363"/>
      <c r="D1055" s="361"/>
    </row>
    <row r="1056" ht="24.95" customHeight="1" spans="1:4">
      <c r="A1056" s="362" t="s">
        <v>927</v>
      </c>
      <c r="B1056" s="363"/>
      <c r="C1056" s="363"/>
      <c r="D1056" s="361"/>
    </row>
    <row r="1057" ht="24.95" customHeight="1" spans="1:4">
      <c r="A1057" s="362" t="s">
        <v>928</v>
      </c>
      <c r="B1057" s="363">
        <v>80</v>
      </c>
      <c r="C1057" s="363"/>
      <c r="D1057" s="361">
        <f t="shared" si="14"/>
        <v>-1</v>
      </c>
    </row>
    <row r="1058" ht="24.95" customHeight="1" spans="1:4">
      <c r="A1058" s="362" t="s">
        <v>929</v>
      </c>
      <c r="B1058" s="363">
        <v>80</v>
      </c>
      <c r="C1058" s="363">
        <v>22</v>
      </c>
      <c r="D1058" s="361">
        <f t="shared" si="14"/>
        <v>-0.725</v>
      </c>
    </row>
    <row r="1059" ht="24.95" customHeight="1" spans="1:4">
      <c r="A1059" s="362" t="s">
        <v>930</v>
      </c>
      <c r="B1059" s="363"/>
      <c r="C1059" s="363"/>
      <c r="D1059" s="361"/>
    </row>
    <row r="1060" ht="24.95" customHeight="1" spans="1:4">
      <c r="A1060" s="362" t="s">
        <v>931</v>
      </c>
      <c r="B1060" s="363"/>
      <c r="C1060" s="363"/>
      <c r="D1060" s="361"/>
    </row>
    <row r="1061" ht="24.95" customHeight="1" spans="1:4">
      <c r="A1061" s="362" t="s">
        <v>932</v>
      </c>
      <c r="B1061" s="363"/>
      <c r="C1061" s="363"/>
      <c r="D1061" s="361"/>
    </row>
    <row r="1062" ht="24.95" customHeight="1" spans="1:4">
      <c r="A1062" s="359" t="s">
        <v>933</v>
      </c>
      <c r="B1062" s="365">
        <f>SUM(B1063:B1065)</f>
        <v>13595</v>
      </c>
      <c r="C1062" s="365">
        <f>SUM(C1063:C1065)</f>
        <v>13188</v>
      </c>
      <c r="D1062" s="361">
        <f t="shared" si="14"/>
        <v>-0.0299374770136079</v>
      </c>
    </row>
    <row r="1063" ht="24.95" customHeight="1" spans="1:4">
      <c r="A1063" s="362" t="s">
        <v>934</v>
      </c>
      <c r="B1063" s="363">
        <v>13595</v>
      </c>
      <c r="C1063" s="363">
        <v>13188</v>
      </c>
      <c r="D1063" s="361">
        <f t="shared" si="14"/>
        <v>-0.0299374770136079</v>
      </c>
    </row>
    <row r="1064" ht="24.95" customHeight="1" spans="1:4">
      <c r="A1064" s="362" t="s">
        <v>935</v>
      </c>
      <c r="B1064" s="366"/>
      <c r="C1064" s="366"/>
      <c r="D1064" s="361"/>
    </row>
    <row r="1065" ht="24.95" customHeight="1" spans="1:4">
      <c r="A1065" s="362" t="s">
        <v>936</v>
      </c>
      <c r="B1065" s="363"/>
      <c r="C1065" s="363"/>
      <c r="D1065" s="361"/>
    </row>
    <row r="1066" ht="24.95" customHeight="1" spans="1:4">
      <c r="A1066" s="359" t="s">
        <v>937</v>
      </c>
      <c r="B1066" s="365"/>
      <c r="C1066" s="365"/>
      <c r="D1066" s="361"/>
    </row>
    <row r="1067" ht="24.95" customHeight="1" spans="1:4">
      <c r="A1067" s="362" t="s">
        <v>938</v>
      </c>
      <c r="B1067" s="363"/>
      <c r="C1067" s="363"/>
      <c r="D1067" s="361"/>
    </row>
    <row r="1068" ht="24.95" customHeight="1" spans="1:4">
      <c r="A1068" s="362" t="s">
        <v>939</v>
      </c>
      <c r="B1068" s="363"/>
      <c r="C1068" s="363"/>
      <c r="D1068" s="361"/>
    </row>
    <row r="1069" ht="24.95" customHeight="1" spans="1:4">
      <c r="A1069" s="362" t="s">
        <v>940</v>
      </c>
      <c r="B1069" s="363"/>
      <c r="C1069" s="363"/>
      <c r="D1069" s="361"/>
    </row>
    <row r="1070" ht="24.95" customHeight="1" spans="1:4">
      <c r="A1070" s="359" t="s">
        <v>635</v>
      </c>
      <c r="B1070" s="365"/>
      <c r="C1070" s="365"/>
      <c r="D1070" s="361"/>
    </row>
    <row r="1071" ht="24.95" customHeight="1" spans="1:4">
      <c r="A1071" s="359" t="s">
        <v>109</v>
      </c>
      <c r="B1071" s="365">
        <f>B1072+B1087+B1101+B1106+B1112</f>
        <v>892</v>
      </c>
      <c r="C1071" s="365">
        <f>C1072+C1087+C1101+C1106+C1112</f>
        <v>2326</v>
      </c>
      <c r="D1071" s="361">
        <f t="shared" si="14"/>
        <v>1.60762331838565</v>
      </c>
    </row>
    <row r="1072" ht="24.95" customHeight="1" spans="1:4">
      <c r="A1072" s="359" t="s">
        <v>941</v>
      </c>
      <c r="B1072" s="365">
        <f>SUM(B1073:B1086)</f>
        <v>106</v>
      </c>
      <c r="C1072" s="365">
        <f>SUM(C1073:C1086)</f>
        <v>106</v>
      </c>
      <c r="D1072" s="361">
        <f t="shared" si="14"/>
        <v>0</v>
      </c>
    </row>
    <row r="1073" ht="24.95" customHeight="1" spans="1:4">
      <c r="A1073" s="362" t="s">
        <v>128</v>
      </c>
      <c r="B1073" s="363"/>
      <c r="C1073" s="363"/>
      <c r="D1073" s="361"/>
    </row>
    <row r="1074" ht="24.95" customHeight="1" spans="1:4">
      <c r="A1074" s="362" t="s">
        <v>129</v>
      </c>
      <c r="B1074" s="363"/>
      <c r="C1074" s="363"/>
      <c r="D1074" s="361"/>
    </row>
    <row r="1075" ht="24.95" customHeight="1" spans="1:4">
      <c r="A1075" s="362" t="s">
        <v>130</v>
      </c>
      <c r="B1075" s="363"/>
      <c r="C1075" s="363"/>
      <c r="D1075" s="361"/>
    </row>
    <row r="1076" ht="24.95" customHeight="1" spans="1:4">
      <c r="A1076" s="362" t="s">
        <v>942</v>
      </c>
      <c r="B1076" s="363"/>
      <c r="C1076" s="363"/>
      <c r="D1076" s="361"/>
    </row>
    <row r="1077" ht="24.95" customHeight="1" spans="1:4">
      <c r="A1077" s="362" t="s">
        <v>943</v>
      </c>
      <c r="B1077" s="363"/>
      <c r="C1077" s="363"/>
      <c r="D1077" s="361"/>
    </row>
    <row r="1078" ht="24.95" customHeight="1" spans="1:4">
      <c r="A1078" s="362" t="s">
        <v>944</v>
      </c>
      <c r="B1078" s="363">
        <v>6</v>
      </c>
      <c r="C1078" s="363">
        <v>6</v>
      </c>
      <c r="D1078" s="361">
        <f t="shared" si="14"/>
        <v>0</v>
      </c>
    </row>
    <row r="1079" ht="24.95" customHeight="1" spans="1:4">
      <c r="A1079" s="362" t="s">
        <v>945</v>
      </c>
      <c r="B1079" s="363"/>
      <c r="C1079" s="363"/>
      <c r="D1079" s="361"/>
    </row>
    <row r="1080" ht="24.95" customHeight="1" spans="1:4">
      <c r="A1080" s="362" t="s">
        <v>946</v>
      </c>
      <c r="B1080" s="363"/>
      <c r="C1080" s="363"/>
      <c r="D1080" s="361"/>
    </row>
    <row r="1081" ht="24.95" customHeight="1" spans="1:4">
      <c r="A1081" s="362" t="s">
        <v>947</v>
      </c>
      <c r="B1081" s="363"/>
      <c r="C1081" s="363"/>
      <c r="D1081" s="361"/>
    </row>
    <row r="1082" ht="24.95" customHeight="1" spans="1:4">
      <c r="A1082" s="362" t="s">
        <v>948</v>
      </c>
      <c r="B1082" s="363"/>
      <c r="C1082" s="363"/>
      <c r="D1082" s="361"/>
    </row>
    <row r="1083" ht="24.95" customHeight="1" spans="1:4">
      <c r="A1083" s="362" t="s">
        <v>949</v>
      </c>
      <c r="B1083" s="363">
        <v>100</v>
      </c>
      <c r="C1083" s="363">
        <v>100</v>
      </c>
      <c r="D1083" s="361">
        <f t="shared" si="14"/>
        <v>0</v>
      </c>
    </row>
    <row r="1084" ht="24.95" customHeight="1" spans="1:4">
      <c r="A1084" s="362" t="s">
        <v>950</v>
      </c>
      <c r="B1084" s="363"/>
      <c r="C1084" s="363"/>
      <c r="D1084" s="361"/>
    </row>
    <row r="1085" ht="24.95" customHeight="1" spans="1:4">
      <c r="A1085" s="362" t="s">
        <v>137</v>
      </c>
      <c r="B1085" s="366"/>
      <c r="C1085" s="366"/>
      <c r="D1085" s="361"/>
    </row>
    <row r="1086" ht="24.95" customHeight="1" spans="1:4">
      <c r="A1086" s="362" t="s">
        <v>951</v>
      </c>
      <c r="B1086" s="363"/>
      <c r="C1086" s="363"/>
      <c r="D1086" s="361"/>
    </row>
    <row r="1087" ht="24.95" customHeight="1" spans="1:4">
      <c r="A1087" s="359" t="s">
        <v>952</v>
      </c>
      <c r="B1087" s="365"/>
      <c r="C1087" s="365"/>
      <c r="D1087" s="361"/>
    </row>
    <row r="1088" ht="24.95" customHeight="1" spans="1:4">
      <c r="A1088" s="362" t="s">
        <v>128</v>
      </c>
      <c r="B1088" s="363"/>
      <c r="C1088" s="363"/>
      <c r="D1088" s="361"/>
    </row>
    <row r="1089" ht="24.95" customHeight="1" spans="1:4">
      <c r="A1089" s="362" t="s">
        <v>129</v>
      </c>
      <c r="B1089" s="363"/>
      <c r="C1089" s="363"/>
      <c r="D1089" s="361"/>
    </row>
    <row r="1090" ht="24.95" customHeight="1" spans="1:4">
      <c r="A1090" s="362" t="s">
        <v>130</v>
      </c>
      <c r="B1090" s="363"/>
      <c r="C1090" s="363"/>
      <c r="D1090" s="361"/>
    </row>
    <row r="1091" ht="24.95" customHeight="1" spans="1:4">
      <c r="A1091" s="362" t="s">
        <v>953</v>
      </c>
      <c r="B1091" s="363"/>
      <c r="C1091" s="363"/>
      <c r="D1091" s="361"/>
    </row>
    <row r="1092" ht="24.95" customHeight="1" spans="1:4">
      <c r="A1092" s="362" t="s">
        <v>954</v>
      </c>
      <c r="B1092" s="363"/>
      <c r="C1092" s="363"/>
      <c r="D1092" s="361"/>
    </row>
    <row r="1093" ht="24.95" customHeight="1" spans="1:4">
      <c r="A1093" s="362" t="s">
        <v>955</v>
      </c>
      <c r="B1093" s="363"/>
      <c r="C1093" s="363"/>
      <c r="D1093" s="361"/>
    </row>
    <row r="1094" ht="24.95" customHeight="1" spans="1:4">
      <c r="A1094" s="362" t="s">
        <v>956</v>
      </c>
      <c r="B1094" s="366"/>
      <c r="C1094" s="366"/>
      <c r="D1094" s="361"/>
    </row>
    <row r="1095" ht="24.95" customHeight="1" spans="1:4">
      <c r="A1095" s="362" t="s">
        <v>957</v>
      </c>
      <c r="B1095" s="363"/>
      <c r="C1095" s="363"/>
      <c r="D1095" s="361"/>
    </row>
    <row r="1096" ht="24.95" customHeight="1" spans="1:4">
      <c r="A1096" s="362" t="s">
        <v>958</v>
      </c>
      <c r="B1096" s="363"/>
      <c r="C1096" s="363"/>
      <c r="D1096" s="361"/>
    </row>
    <row r="1097" ht="24.95" customHeight="1" spans="1:4">
      <c r="A1097" s="362" t="s">
        <v>959</v>
      </c>
      <c r="B1097" s="363"/>
      <c r="C1097" s="363"/>
      <c r="D1097" s="361"/>
    </row>
    <row r="1098" ht="24.95" customHeight="1" spans="1:4">
      <c r="A1098" s="362" t="s">
        <v>960</v>
      </c>
      <c r="B1098" s="363"/>
      <c r="C1098" s="363"/>
      <c r="D1098" s="361"/>
    </row>
    <row r="1099" ht="24.95" customHeight="1" spans="1:4">
      <c r="A1099" s="362" t="s">
        <v>137</v>
      </c>
      <c r="B1099" s="363"/>
      <c r="C1099" s="363"/>
      <c r="D1099" s="361"/>
    </row>
    <row r="1100" ht="24.95" customHeight="1" spans="1:4">
      <c r="A1100" s="362" t="s">
        <v>961</v>
      </c>
      <c r="B1100" s="363"/>
      <c r="C1100" s="363"/>
      <c r="D1100" s="361"/>
    </row>
    <row r="1101" ht="24.95" customHeight="1" spans="1:4">
      <c r="A1101" s="359" t="s">
        <v>962</v>
      </c>
      <c r="B1101" s="365"/>
      <c r="C1101" s="365"/>
      <c r="D1101" s="361"/>
    </row>
    <row r="1102" ht="24.95" customHeight="1" spans="1:4">
      <c r="A1102" s="362" t="s">
        <v>963</v>
      </c>
      <c r="B1102" s="363"/>
      <c r="C1102" s="363"/>
      <c r="D1102" s="361"/>
    </row>
    <row r="1103" ht="24.95" customHeight="1" spans="1:4">
      <c r="A1103" s="362" t="s">
        <v>964</v>
      </c>
      <c r="B1103" s="363"/>
      <c r="C1103" s="363"/>
      <c r="D1103" s="361"/>
    </row>
    <row r="1104" ht="24.95" customHeight="1" spans="1:4">
      <c r="A1104" s="362" t="s">
        <v>965</v>
      </c>
      <c r="B1104" s="363"/>
      <c r="C1104" s="363"/>
      <c r="D1104" s="361"/>
    </row>
    <row r="1105" ht="24.95" customHeight="1" spans="1:4">
      <c r="A1105" s="362" t="s">
        <v>966</v>
      </c>
      <c r="B1105" s="363"/>
      <c r="C1105" s="363"/>
      <c r="D1105" s="361"/>
    </row>
    <row r="1106" ht="24.95" customHeight="1" spans="1:4">
      <c r="A1106" s="359" t="s">
        <v>967</v>
      </c>
      <c r="B1106" s="365">
        <f>SUM(B1107:B1111)</f>
        <v>786</v>
      </c>
      <c r="C1106" s="365">
        <f>SUM(C1107:C1111)</f>
        <v>2220</v>
      </c>
      <c r="D1106" s="361">
        <f>(C1106-B1106)/B1106</f>
        <v>1.82442748091603</v>
      </c>
    </row>
    <row r="1107" ht="24.95" customHeight="1" spans="1:4">
      <c r="A1107" s="362" t="s">
        <v>968</v>
      </c>
      <c r="B1107" s="366">
        <v>786</v>
      </c>
      <c r="C1107" s="366">
        <v>2220</v>
      </c>
      <c r="D1107" s="361">
        <f>(C1107-B1107)/B1107</f>
        <v>1.82442748091603</v>
      </c>
    </row>
    <row r="1108" ht="24.95" customHeight="1" spans="1:4">
      <c r="A1108" s="362" t="s">
        <v>969</v>
      </c>
      <c r="B1108" s="363"/>
      <c r="C1108" s="363"/>
      <c r="D1108" s="361"/>
    </row>
    <row r="1109" ht="24.95" customHeight="1" spans="1:4">
      <c r="A1109" s="362" t="s">
        <v>970</v>
      </c>
      <c r="B1109" s="363"/>
      <c r="C1109" s="363"/>
      <c r="D1109" s="361"/>
    </row>
    <row r="1110" ht="24.95" customHeight="1" spans="1:4">
      <c r="A1110" s="362" t="s">
        <v>971</v>
      </c>
      <c r="B1110" s="363"/>
      <c r="C1110" s="363"/>
      <c r="D1110" s="361"/>
    </row>
    <row r="1111" ht="24.95" customHeight="1" spans="1:4">
      <c r="A1111" s="362" t="s">
        <v>972</v>
      </c>
      <c r="B1111" s="363"/>
      <c r="C1111" s="363"/>
      <c r="D1111" s="361"/>
    </row>
    <row r="1112" ht="24.95" customHeight="1" spans="1:4">
      <c r="A1112" s="359" t="s">
        <v>973</v>
      </c>
      <c r="B1112" s="365"/>
      <c r="C1112" s="365"/>
      <c r="D1112" s="361"/>
    </row>
    <row r="1113" ht="24.95" customHeight="1" spans="1:4">
      <c r="A1113" s="362" t="s">
        <v>974</v>
      </c>
      <c r="B1113" s="363"/>
      <c r="C1113" s="363"/>
      <c r="D1113" s="361"/>
    </row>
    <row r="1114" ht="24.95" customHeight="1" spans="1:4">
      <c r="A1114" s="362" t="s">
        <v>975</v>
      </c>
      <c r="B1114" s="363"/>
      <c r="C1114" s="363"/>
      <c r="D1114" s="361"/>
    </row>
    <row r="1115" ht="24.95" customHeight="1" spans="1:4">
      <c r="A1115" s="362" t="s">
        <v>976</v>
      </c>
      <c r="B1115" s="363"/>
      <c r="C1115" s="363"/>
      <c r="D1115" s="361"/>
    </row>
    <row r="1116" ht="24.95" customHeight="1" spans="1:4">
      <c r="A1116" s="362" t="s">
        <v>977</v>
      </c>
      <c r="B1116" s="363"/>
      <c r="C1116" s="363"/>
      <c r="D1116" s="361"/>
    </row>
    <row r="1117" ht="24.95" customHeight="1" spans="1:4">
      <c r="A1117" s="362" t="s">
        <v>978</v>
      </c>
      <c r="B1117" s="363"/>
      <c r="C1117" s="363"/>
      <c r="D1117" s="361"/>
    </row>
    <row r="1118" ht="24.95" customHeight="1" spans="1:4">
      <c r="A1118" s="362" t="s">
        <v>979</v>
      </c>
      <c r="B1118" s="363"/>
      <c r="C1118" s="363"/>
      <c r="D1118" s="361"/>
    </row>
    <row r="1119" ht="24.95" customHeight="1" spans="1:4">
      <c r="A1119" s="362" t="s">
        <v>980</v>
      </c>
      <c r="B1119" s="363"/>
      <c r="C1119" s="363"/>
      <c r="D1119" s="361"/>
    </row>
    <row r="1120" ht="24.95" customHeight="1" spans="1:4">
      <c r="A1120" s="362" t="s">
        <v>981</v>
      </c>
      <c r="B1120" s="363"/>
      <c r="C1120" s="363"/>
      <c r="D1120" s="361"/>
    </row>
    <row r="1121" ht="24.95" customHeight="1" spans="1:4">
      <c r="A1121" s="362" t="s">
        <v>982</v>
      </c>
      <c r="B1121" s="363"/>
      <c r="C1121" s="363"/>
      <c r="D1121" s="361"/>
    </row>
    <row r="1122" ht="24.95" customHeight="1" spans="1:4">
      <c r="A1122" s="362" t="s">
        <v>983</v>
      </c>
      <c r="B1122" s="363"/>
      <c r="C1122" s="363"/>
      <c r="D1122" s="361"/>
    </row>
    <row r="1123" ht="24.95" customHeight="1" spans="1:4">
      <c r="A1123" s="362" t="s">
        <v>984</v>
      </c>
      <c r="B1123" s="366"/>
      <c r="C1123" s="366"/>
      <c r="D1123" s="361"/>
    </row>
    <row r="1124" ht="24.95" customHeight="1" spans="1:4">
      <c r="A1124" s="359" t="s">
        <v>110</v>
      </c>
      <c r="B1124" s="360">
        <f>B1125+B1137+B1143+B1149+B1157+B1170+B1174</f>
        <v>2578</v>
      </c>
      <c r="C1124" s="360">
        <f>C1125+C1137+C1143+C1149+C1157+C1170+C1174</f>
        <v>778</v>
      </c>
      <c r="D1124" s="361">
        <f>(C1124-B1124)/B1124</f>
        <v>-0.698215671062839</v>
      </c>
    </row>
    <row r="1125" ht="24.95" customHeight="1" spans="1:4">
      <c r="A1125" s="359" t="s">
        <v>985</v>
      </c>
      <c r="B1125" s="365">
        <f>SUM(B1126:B1136)</f>
        <v>428</v>
      </c>
      <c r="C1125" s="365">
        <f>SUM(C1126:C1136)</f>
        <v>604</v>
      </c>
      <c r="D1125" s="361">
        <f>(C1125-B1125)/B1125</f>
        <v>0.411214953271028</v>
      </c>
    </row>
    <row r="1126" ht="24.95" customHeight="1" spans="1:4">
      <c r="A1126" s="362" t="s">
        <v>128</v>
      </c>
      <c r="B1126" s="363">
        <v>203</v>
      </c>
      <c r="C1126" s="363">
        <v>257</v>
      </c>
      <c r="D1126" s="361">
        <f>(C1126-B1126)/B1126</f>
        <v>0.266009852216749</v>
      </c>
    </row>
    <row r="1127" ht="24.95" customHeight="1" spans="1:4">
      <c r="A1127" s="362" t="s">
        <v>129</v>
      </c>
      <c r="B1127" s="363">
        <v>225</v>
      </c>
      <c r="C1127" s="363">
        <v>347</v>
      </c>
      <c r="D1127" s="361">
        <f>(C1127-B1127)/B1127</f>
        <v>0.542222222222222</v>
      </c>
    </row>
    <row r="1128" ht="24.95" customHeight="1" spans="1:4">
      <c r="A1128" s="362" t="s">
        <v>130</v>
      </c>
      <c r="B1128" s="363"/>
      <c r="C1128" s="363"/>
      <c r="D1128" s="361"/>
    </row>
    <row r="1129" ht="24.95" customHeight="1" spans="1:4">
      <c r="A1129" s="362" t="s">
        <v>986</v>
      </c>
      <c r="B1129" s="363"/>
      <c r="C1129" s="363"/>
      <c r="D1129" s="361"/>
    </row>
    <row r="1130" ht="24.95" customHeight="1" spans="1:4">
      <c r="A1130" s="362" t="s">
        <v>987</v>
      </c>
      <c r="B1130" s="363"/>
      <c r="C1130" s="363"/>
      <c r="D1130" s="361"/>
    </row>
    <row r="1131" ht="24.95" customHeight="1" spans="1:4">
      <c r="A1131" s="362" t="s">
        <v>988</v>
      </c>
      <c r="B1131" s="363"/>
      <c r="C1131" s="363"/>
      <c r="D1131" s="361"/>
    </row>
    <row r="1132" ht="24.95" customHeight="1" spans="1:4">
      <c r="A1132" s="362" t="s">
        <v>989</v>
      </c>
      <c r="B1132" s="363"/>
      <c r="C1132" s="363"/>
      <c r="D1132" s="361"/>
    </row>
    <row r="1133" ht="24.95" customHeight="1" spans="1:4">
      <c r="A1133" s="362" t="s">
        <v>990</v>
      </c>
      <c r="B1133" s="366"/>
      <c r="C1133" s="366"/>
      <c r="D1133" s="361"/>
    </row>
    <row r="1134" ht="24.95" customHeight="1" spans="1:4">
      <c r="A1134" s="362" t="s">
        <v>991</v>
      </c>
      <c r="B1134" s="363"/>
      <c r="C1134" s="363"/>
      <c r="D1134" s="361"/>
    </row>
    <row r="1135" ht="24.95" customHeight="1" spans="1:4">
      <c r="A1135" s="362" t="s">
        <v>137</v>
      </c>
      <c r="B1135" s="363"/>
      <c r="C1135" s="363"/>
      <c r="D1135" s="361"/>
    </row>
    <row r="1136" ht="24.95" customHeight="1" spans="1:4">
      <c r="A1136" s="362" t="s">
        <v>992</v>
      </c>
      <c r="B1136" s="363"/>
      <c r="C1136" s="363"/>
      <c r="D1136" s="361"/>
    </row>
    <row r="1137" ht="24.95" customHeight="1" spans="1:4">
      <c r="A1137" s="359" t="s">
        <v>993</v>
      </c>
      <c r="B1137" s="360">
        <f>SUM(B1138:B1142)</f>
        <v>2100</v>
      </c>
      <c r="C1137" s="360"/>
      <c r="D1137" s="361">
        <f>(C1137-B1137)/B1137</f>
        <v>-1</v>
      </c>
    </row>
    <row r="1138" ht="24.95" customHeight="1" spans="1:4">
      <c r="A1138" s="362" t="s">
        <v>128</v>
      </c>
      <c r="B1138" s="363"/>
      <c r="C1138" s="363"/>
      <c r="D1138" s="361"/>
    </row>
    <row r="1139" ht="24.95" customHeight="1" spans="1:4">
      <c r="A1139" s="362" t="s">
        <v>129</v>
      </c>
      <c r="B1139" s="363">
        <v>472</v>
      </c>
      <c r="C1139" s="363"/>
      <c r="D1139" s="361">
        <f>(C1139-B1139)/B1139</f>
        <v>-1</v>
      </c>
    </row>
    <row r="1140" ht="24.95" customHeight="1" spans="1:4">
      <c r="A1140" s="362" t="s">
        <v>130</v>
      </c>
      <c r="B1140" s="363"/>
      <c r="C1140" s="363"/>
      <c r="D1140" s="361"/>
    </row>
    <row r="1141" ht="24.95" customHeight="1" spans="1:4">
      <c r="A1141" s="362" t="s">
        <v>994</v>
      </c>
      <c r="B1141" s="366">
        <v>1628</v>
      </c>
      <c r="C1141" s="366"/>
      <c r="D1141" s="361">
        <f>(C1141-B1141)/B1141</f>
        <v>-1</v>
      </c>
    </row>
    <row r="1142" ht="24.95" customHeight="1" spans="1:4">
      <c r="A1142" s="362" t="s">
        <v>995</v>
      </c>
      <c r="B1142" s="366"/>
      <c r="C1142" s="366"/>
      <c r="D1142" s="361"/>
    </row>
    <row r="1143" ht="24.95" customHeight="1" spans="1:4">
      <c r="A1143" s="359" t="s">
        <v>996</v>
      </c>
      <c r="B1143" s="365"/>
      <c r="C1143" s="365"/>
      <c r="D1143" s="361"/>
    </row>
    <row r="1144" ht="24.95" customHeight="1" spans="1:4">
      <c r="A1144" s="362" t="s">
        <v>128</v>
      </c>
      <c r="B1144" s="363"/>
      <c r="C1144" s="363"/>
      <c r="D1144" s="361"/>
    </row>
    <row r="1145" ht="24.95" customHeight="1" spans="1:4">
      <c r="A1145" s="362" t="s">
        <v>129</v>
      </c>
      <c r="B1145" s="363"/>
      <c r="C1145" s="363"/>
      <c r="D1145" s="361"/>
    </row>
    <row r="1146" ht="24.95" customHeight="1" spans="1:4">
      <c r="A1146" s="362" t="s">
        <v>130</v>
      </c>
      <c r="B1146" s="363"/>
      <c r="C1146" s="363"/>
      <c r="D1146" s="361"/>
    </row>
    <row r="1147" ht="24.95" customHeight="1" spans="1:4">
      <c r="A1147" s="362" t="s">
        <v>997</v>
      </c>
      <c r="B1147" s="363"/>
      <c r="C1147" s="363"/>
      <c r="D1147" s="361"/>
    </row>
    <row r="1148" ht="24.95" customHeight="1" spans="1:4">
      <c r="A1148" s="362" t="s">
        <v>998</v>
      </c>
      <c r="B1148" s="363"/>
      <c r="C1148" s="363"/>
      <c r="D1148" s="361"/>
    </row>
    <row r="1149" ht="24.95" customHeight="1" spans="1:4">
      <c r="A1149" s="359" t="s">
        <v>999</v>
      </c>
      <c r="B1149" s="365"/>
      <c r="C1149" s="365"/>
      <c r="D1149" s="361"/>
    </row>
    <row r="1150" ht="24.95" customHeight="1" spans="1:4">
      <c r="A1150" s="362" t="s">
        <v>128</v>
      </c>
      <c r="B1150" s="363"/>
      <c r="C1150" s="363"/>
      <c r="D1150" s="361"/>
    </row>
    <row r="1151" ht="24.95" customHeight="1" spans="1:4">
      <c r="A1151" s="362" t="s">
        <v>129</v>
      </c>
      <c r="B1151" s="363"/>
      <c r="C1151" s="363"/>
      <c r="D1151" s="361"/>
    </row>
    <row r="1152" ht="24.95" customHeight="1" spans="1:4">
      <c r="A1152" s="362" t="s">
        <v>130</v>
      </c>
      <c r="B1152" s="363"/>
      <c r="C1152" s="363"/>
      <c r="D1152" s="361"/>
    </row>
    <row r="1153" ht="24.95" customHeight="1" spans="1:4">
      <c r="A1153" s="362" t="s">
        <v>1000</v>
      </c>
      <c r="B1153" s="363"/>
      <c r="C1153" s="363"/>
      <c r="D1153" s="361"/>
    </row>
    <row r="1154" ht="24.95" customHeight="1" spans="1:4">
      <c r="A1154" s="362" t="s">
        <v>1001</v>
      </c>
      <c r="B1154" s="363"/>
      <c r="C1154" s="363"/>
      <c r="D1154" s="361"/>
    </row>
    <row r="1155" ht="24.95" customHeight="1" spans="1:4">
      <c r="A1155" s="362" t="s">
        <v>137</v>
      </c>
      <c r="B1155" s="363"/>
      <c r="C1155" s="363"/>
      <c r="D1155" s="361"/>
    </row>
    <row r="1156" ht="24.95" customHeight="1" spans="1:4">
      <c r="A1156" s="362" t="s">
        <v>1002</v>
      </c>
      <c r="B1156" s="363"/>
      <c r="C1156" s="363"/>
      <c r="D1156" s="361"/>
    </row>
    <row r="1157" ht="24.95" customHeight="1" spans="1:4">
      <c r="A1157" s="359" t="s">
        <v>1003</v>
      </c>
      <c r="B1157" s="360"/>
      <c r="C1157" s="360"/>
      <c r="D1157" s="361"/>
    </row>
    <row r="1158" ht="24.95" customHeight="1" spans="1:4">
      <c r="A1158" s="362" t="s">
        <v>128</v>
      </c>
      <c r="B1158" s="363"/>
      <c r="C1158" s="363"/>
      <c r="D1158" s="361"/>
    </row>
    <row r="1159" ht="24.95" customHeight="1" spans="1:4">
      <c r="A1159" s="362" t="s">
        <v>129</v>
      </c>
      <c r="B1159" s="363"/>
      <c r="C1159" s="363"/>
      <c r="D1159" s="361"/>
    </row>
    <row r="1160" ht="24.95" customHeight="1" spans="1:4">
      <c r="A1160" s="362" t="s">
        <v>130</v>
      </c>
      <c r="B1160" s="363"/>
      <c r="C1160" s="363"/>
      <c r="D1160" s="361"/>
    </row>
    <row r="1161" ht="24.95" customHeight="1" spans="1:4">
      <c r="A1161" s="362" t="s">
        <v>1004</v>
      </c>
      <c r="B1161" s="363"/>
      <c r="C1161" s="363"/>
      <c r="D1161" s="361"/>
    </row>
    <row r="1162" ht="24.95" customHeight="1" spans="1:4">
      <c r="A1162" s="362" t="s">
        <v>1005</v>
      </c>
      <c r="B1162" s="363"/>
      <c r="C1162" s="363"/>
      <c r="D1162" s="361"/>
    </row>
    <row r="1163" ht="24.95" customHeight="1" spans="1:4">
      <c r="A1163" s="362" t="s">
        <v>1006</v>
      </c>
      <c r="B1163" s="363"/>
      <c r="C1163" s="363"/>
      <c r="D1163" s="361"/>
    </row>
    <row r="1164" ht="24.95" customHeight="1" spans="1:4">
      <c r="A1164" s="362" t="s">
        <v>1007</v>
      </c>
      <c r="B1164" s="363"/>
      <c r="C1164" s="363"/>
      <c r="D1164" s="361"/>
    </row>
    <row r="1165" ht="24.95" customHeight="1" spans="1:4">
      <c r="A1165" s="362" t="s">
        <v>1008</v>
      </c>
      <c r="B1165" s="363"/>
      <c r="C1165" s="363"/>
      <c r="D1165" s="361"/>
    </row>
    <row r="1166" ht="24.95" customHeight="1" spans="1:4">
      <c r="A1166" s="362" t="s">
        <v>1009</v>
      </c>
      <c r="B1166" s="363"/>
      <c r="C1166" s="363"/>
      <c r="D1166" s="361"/>
    </row>
    <row r="1167" ht="24.95" customHeight="1" spans="1:4">
      <c r="A1167" s="362" t="s">
        <v>1010</v>
      </c>
      <c r="B1167" s="363"/>
      <c r="C1167" s="363"/>
      <c r="D1167" s="361"/>
    </row>
    <row r="1168" ht="24.95" customHeight="1" spans="1:4">
      <c r="A1168" s="362" t="s">
        <v>1011</v>
      </c>
      <c r="B1168" s="363"/>
      <c r="C1168" s="363"/>
      <c r="D1168" s="361"/>
    </row>
    <row r="1169" ht="24.95" customHeight="1" spans="1:4">
      <c r="A1169" s="362" t="s">
        <v>1012</v>
      </c>
      <c r="B1169" s="363"/>
      <c r="C1169" s="363"/>
      <c r="D1169" s="361"/>
    </row>
    <row r="1170" ht="24.95" customHeight="1" spans="1:4">
      <c r="A1170" s="359" t="s">
        <v>1013</v>
      </c>
      <c r="B1170" s="365"/>
      <c r="C1170" s="365">
        <f>SUM(C1171:C1173)</f>
        <v>174</v>
      </c>
      <c r="D1170" s="361"/>
    </row>
    <row r="1171" ht="24.95" customHeight="1" spans="1:4">
      <c r="A1171" s="362" t="s">
        <v>1014</v>
      </c>
      <c r="B1171" s="366"/>
      <c r="C1171" s="366">
        <v>174</v>
      </c>
      <c r="D1171" s="361"/>
    </row>
    <row r="1172" ht="24.95" customHeight="1" spans="1:4">
      <c r="A1172" s="362" t="s">
        <v>1015</v>
      </c>
      <c r="B1172" s="363"/>
      <c r="C1172" s="363"/>
      <c r="D1172" s="361"/>
    </row>
    <row r="1173" ht="24.95" customHeight="1" spans="1:4">
      <c r="A1173" s="362" t="s">
        <v>1016</v>
      </c>
      <c r="B1173" s="363"/>
      <c r="C1173" s="363"/>
      <c r="D1173" s="361"/>
    </row>
    <row r="1174" ht="24.95" customHeight="1" spans="1:4">
      <c r="A1174" s="359" t="s">
        <v>1017</v>
      </c>
      <c r="B1174" s="365">
        <f>SUM(B1175:B1179)</f>
        <v>50</v>
      </c>
      <c r="C1174" s="365"/>
      <c r="D1174" s="361">
        <f>(C1174-B1174)/B1174</f>
        <v>-1</v>
      </c>
    </row>
    <row r="1175" ht="24.95" customHeight="1" spans="1:4">
      <c r="A1175" s="362" t="s">
        <v>1018</v>
      </c>
      <c r="B1175" s="363"/>
      <c r="C1175" s="363"/>
      <c r="D1175" s="361"/>
    </row>
    <row r="1176" ht="24.95" customHeight="1" spans="1:4">
      <c r="A1176" s="362" t="s">
        <v>1019</v>
      </c>
      <c r="B1176" s="363">
        <v>50</v>
      </c>
      <c r="C1176" s="363"/>
      <c r="D1176" s="361">
        <f>(C1176-B1176)/B1176</f>
        <v>-1</v>
      </c>
    </row>
    <row r="1177" ht="24.95" customHeight="1" spans="1:4">
      <c r="A1177" s="362" t="s">
        <v>1020</v>
      </c>
      <c r="B1177" s="366"/>
      <c r="C1177" s="366"/>
      <c r="D1177" s="361"/>
    </row>
    <row r="1178" ht="24.95" customHeight="1" spans="1:4">
      <c r="A1178" s="362" t="s">
        <v>1021</v>
      </c>
      <c r="B1178" s="363"/>
      <c r="C1178" s="363"/>
      <c r="D1178" s="361"/>
    </row>
    <row r="1179" ht="39" customHeight="1" spans="1:4">
      <c r="A1179" s="362" t="s">
        <v>1022</v>
      </c>
      <c r="B1179" s="363"/>
      <c r="C1179" s="363"/>
      <c r="D1179" s="361"/>
    </row>
    <row r="1180" ht="24.95" customHeight="1" spans="1:4">
      <c r="A1180" s="359" t="s">
        <v>1023</v>
      </c>
      <c r="B1180" s="365"/>
      <c r="C1180" s="365"/>
      <c r="D1180" s="361"/>
    </row>
    <row r="1181" ht="24.95" customHeight="1" spans="1:4">
      <c r="A1181" s="359" t="s">
        <v>111</v>
      </c>
      <c r="B1181" s="365">
        <v>12836</v>
      </c>
      <c r="C1181" s="365">
        <v>12851</v>
      </c>
      <c r="D1181" s="361">
        <f t="shared" ref="D1181:D1195" si="15">(C1181-B1181)/B1181</f>
        <v>0.0011685883452789</v>
      </c>
    </row>
    <row r="1182" ht="24.95" customHeight="1" spans="1:4">
      <c r="A1182" s="359" t="s">
        <v>112</v>
      </c>
      <c r="B1182" s="365">
        <f>SUM(B1183)</f>
        <v>500</v>
      </c>
      <c r="C1182" s="365">
        <f>SUM(C1183)</f>
        <v>500</v>
      </c>
      <c r="D1182" s="361">
        <f t="shared" si="15"/>
        <v>0</v>
      </c>
    </row>
    <row r="1183" ht="24.95" customHeight="1" spans="1:4">
      <c r="A1183" s="359" t="s">
        <v>1024</v>
      </c>
      <c r="B1183" s="365">
        <f>SUM(B1184:B1187)</f>
        <v>500</v>
      </c>
      <c r="C1183" s="365">
        <f>SUM(C1184:C1187)</f>
        <v>500</v>
      </c>
      <c r="D1183" s="361">
        <f t="shared" si="15"/>
        <v>0</v>
      </c>
    </row>
    <row r="1184" ht="24.95" customHeight="1" spans="1:4">
      <c r="A1184" s="362" t="s">
        <v>1025</v>
      </c>
      <c r="B1184" s="363">
        <v>500</v>
      </c>
      <c r="C1184" s="363">
        <v>500</v>
      </c>
      <c r="D1184" s="361">
        <f t="shared" si="15"/>
        <v>0</v>
      </c>
    </row>
    <row r="1185" ht="39" customHeight="1" spans="1:4">
      <c r="A1185" s="362" t="s">
        <v>1026</v>
      </c>
      <c r="B1185" s="363"/>
      <c r="C1185" s="363"/>
      <c r="D1185" s="361"/>
    </row>
    <row r="1186" ht="41.1" customHeight="1" spans="1:4">
      <c r="A1186" s="362" t="s">
        <v>1027</v>
      </c>
      <c r="B1186" s="363"/>
      <c r="C1186" s="363"/>
      <c r="D1186" s="361"/>
    </row>
    <row r="1187" ht="24.95" customHeight="1" spans="1:4">
      <c r="A1187" s="362" t="s">
        <v>1028</v>
      </c>
      <c r="B1187" s="363"/>
      <c r="C1187" s="363"/>
      <c r="D1187" s="361"/>
    </row>
    <row r="1188" ht="24.95" customHeight="1" spans="1:4">
      <c r="A1188" s="359" t="s">
        <v>113</v>
      </c>
      <c r="B1188" s="365"/>
      <c r="C1188" s="365"/>
      <c r="D1188" s="361"/>
    </row>
    <row r="1189" ht="24.95" customHeight="1" spans="1:4">
      <c r="A1189" s="362" t="s">
        <v>1029</v>
      </c>
      <c r="B1189" s="363"/>
      <c r="C1189" s="363"/>
      <c r="D1189" s="361"/>
    </row>
    <row r="1190" ht="24.95" customHeight="1" spans="1:4">
      <c r="A1190" s="359" t="s">
        <v>114</v>
      </c>
      <c r="B1190" s="360">
        <f>SUM(B1191:B1192)</f>
        <v>22806</v>
      </c>
      <c r="C1190" s="360">
        <f>SUM(C1191:C1192)</f>
        <v>46991</v>
      </c>
      <c r="D1190" s="361">
        <f t="shared" si="15"/>
        <v>1.06046654389196</v>
      </c>
    </row>
    <row r="1191" ht="24.95" customHeight="1" spans="1:4">
      <c r="A1191" s="362" t="s">
        <v>1030</v>
      </c>
      <c r="B1191" s="366">
        <v>22806</v>
      </c>
      <c r="C1191" s="366">
        <v>46656</v>
      </c>
      <c r="D1191" s="361">
        <f t="shared" si="15"/>
        <v>1.0457774269929</v>
      </c>
    </row>
    <row r="1192" ht="24.95" customHeight="1" spans="1:4">
      <c r="A1192" s="362" t="s">
        <v>885</v>
      </c>
      <c r="B1192" s="363"/>
      <c r="C1192" s="363">
        <v>335</v>
      </c>
      <c r="D1192" s="361"/>
    </row>
    <row r="1193" ht="24.95" customHeight="1" spans="1:4">
      <c r="A1193" s="359" t="s">
        <v>635</v>
      </c>
      <c r="B1193" s="370"/>
      <c r="C1193" s="370"/>
      <c r="D1193" s="361"/>
    </row>
    <row r="1194" ht="24.95" customHeight="1" spans="1:4">
      <c r="A1194" s="359"/>
      <c r="B1194" s="370"/>
      <c r="C1194" s="370"/>
      <c r="D1194" s="361"/>
    </row>
    <row r="1195" ht="24.95" customHeight="1" spans="1:4">
      <c r="A1195" s="371" t="s">
        <v>1031</v>
      </c>
      <c r="B1195" s="365">
        <f>B4+B248+B251+B252+B253+B307+B361+B418+B539+B611+B685+B704+B815+B880+B947+B968+B996+B1006+B1050+B1071+B1124+B1181+B1182+B1188+B1190</f>
        <v>427865</v>
      </c>
      <c r="C1195" s="365">
        <f>C4+C248+C251+C252+C253+C307+C361+C418+C539+C611+C685+C704+C815+C880+C947+C968+C996+C1006+C1050+C1071+C1124+C1181+C1182+C1188+C1190</f>
        <v>428367</v>
      </c>
      <c r="D1195" s="361">
        <f t="shared" si="15"/>
        <v>0.00117326726888154</v>
      </c>
    </row>
  </sheetData>
  <autoFilter ref="A3:D1195">
    <extLst/>
  </autoFilter>
  <mergeCells count="1">
    <mergeCell ref="A1:D1"/>
  </mergeCells>
  <printOptions horizontalCentered="1"/>
  <pageMargins left="0.471527777777778" right="0.393055555555556" top="1.14166666666667" bottom="0.747916666666667" header="0.313888888888889" footer="0.313888888888889"/>
  <pageSetup paperSize="9" scale="75"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C31"/>
  <sheetViews>
    <sheetView showZeros="0" workbookViewId="0">
      <selection activeCell="B8" sqref="B8"/>
    </sheetView>
  </sheetViews>
  <sheetFormatPr defaultColWidth="9" defaultRowHeight="14" outlineLevelCol="2"/>
  <cols>
    <col min="1" max="1" width="36.8818181818182" customWidth="1"/>
    <col min="2" max="2" width="78.7545454545455" customWidth="1"/>
    <col min="3" max="3" width="17" customWidth="1"/>
  </cols>
  <sheetData>
    <row r="1" ht="45" customHeight="1" spans="1:2">
      <c r="A1" s="343" t="s">
        <v>1032</v>
      </c>
      <c r="B1" s="343"/>
    </row>
    <row r="2" ht="20.1" customHeight="1" spans="1:2">
      <c r="A2" s="344"/>
      <c r="B2" s="345" t="s">
        <v>49</v>
      </c>
    </row>
    <row r="3" ht="45" customHeight="1" spans="1:2">
      <c r="A3" s="346" t="s">
        <v>1033</v>
      </c>
      <c r="B3" s="111" t="s">
        <v>52</v>
      </c>
    </row>
    <row r="4" ht="30" customHeight="1" spans="1:2">
      <c r="A4" s="347" t="s">
        <v>1034</v>
      </c>
      <c r="B4" s="348">
        <f>SUM(B5:B8)</f>
        <v>116234</v>
      </c>
    </row>
    <row r="5" ht="30" customHeight="1" spans="1:2">
      <c r="A5" s="349" t="s">
        <v>1035</v>
      </c>
      <c r="B5" s="350">
        <v>75687</v>
      </c>
    </row>
    <row r="6" ht="30" customHeight="1" spans="1:2">
      <c r="A6" s="349" t="s">
        <v>1036</v>
      </c>
      <c r="B6" s="350">
        <v>12398</v>
      </c>
    </row>
    <row r="7" ht="30" customHeight="1" spans="1:2">
      <c r="A7" s="349" t="s">
        <v>1037</v>
      </c>
      <c r="B7" s="350">
        <v>5440</v>
      </c>
    </row>
    <row r="8" ht="30" customHeight="1" spans="1:2">
      <c r="A8" s="349" t="s">
        <v>1038</v>
      </c>
      <c r="B8" s="350">
        <v>22709</v>
      </c>
    </row>
    <row r="9" ht="30" customHeight="1" spans="1:2">
      <c r="A9" s="347" t="s">
        <v>1039</v>
      </c>
      <c r="B9" s="348">
        <f>SUM(B10:B19)</f>
        <v>15426</v>
      </c>
    </row>
    <row r="10" ht="30" customHeight="1" spans="1:2">
      <c r="A10" s="349" t="s">
        <v>1040</v>
      </c>
      <c r="B10" s="350">
        <v>6447</v>
      </c>
    </row>
    <row r="11" ht="30" customHeight="1" spans="1:2">
      <c r="A11" s="349" t="s">
        <v>1041</v>
      </c>
      <c r="B11" s="350">
        <v>95</v>
      </c>
    </row>
    <row r="12" ht="30" customHeight="1" spans="1:2">
      <c r="A12" s="349" t="s">
        <v>1042</v>
      </c>
      <c r="B12" s="350">
        <v>120</v>
      </c>
    </row>
    <row r="13" ht="30" customHeight="1" spans="1:2">
      <c r="A13" s="349" t="s">
        <v>1043</v>
      </c>
      <c r="B13" s="350"/>
    </row>
    <row r="14" ht="30" customHeight="1" spans="1:2">
      <c r="A14" s="349" t="s">
        <v>1044</v>
      </c>
      <c r="B14" s="350">
        <v>7582</v>
      </c>
    </row>
    <row r="15" ht="30" customHeight="1" spans="1:2">
      <c r="A15" s="349" t="s">
        <v>1045</v>
      </c>
      <c r="B15" s="350">
        <v>112</v>
      </c>
    </row>
    <row r="16" ht="30" customHeight="1" spans="1:2">
      <c r="A16" s="349" t="s">
        <v>1046</v>
      </c>
      <c r="B16" s="350"/>
    </row>
    <row r="17" ht="30" customHeight="1" spans="1:2">
      <c r="A17" s="349" t="s">
        <v>1047</v>
      </c>
      <c r="B17" s="350">
        <v>478</v>
      </c>
    </row>
    <row r="18" ht="30" customHeight="1" spans="1:2">
      <c r="A18" s="349" t="s">
        <v>1048</v>
      </c>
      <c r="B18" s="350">
        <v>313</v>
      </c>
    </row>
    <row r="19" ht="30" customHeight="1" spans="1:2">
      <c r="A19" s="349" t="s">
        <v>1049</v>
      </c>
      <c r="B19" s="350">
        <v>279</v>
      </c>
    </row>
    <row r="20" ht="30" customHeight="1" spans="1:2">
      <c r="A20" s="347" t="s">
        <v>1050</v>
      </c>
      <c r="B20" s="348">
        <f>SUM(B21)</f>
        <v>0</v>
      </c>
    </row>
    <row r="21" ht="30" customHeight="1" spans="1:2">
      <c r="A21" s="349" t="s">
        <v>1051</v>
      </c>
      <c r="B21" s="351"/>
    </row>
    <row r="22" ht="30" customHeight="1" spans="1:2">
      <c r="A22" s="347" t="s">
        <v>1052</v>
      </c>
      <c r="B22" s="348">
        <f>SUM(B23:B24)</f>
        <v>95158</v>
      </c>
    </row>
    <row r="23" ht="30" customHeight="1" spans="1:2">
      <c r="A23" s="349" t="s">
        <v>1053</v>
      </c>
      <c r="B23" s="351">
        <v>90898</v>
      </c>
    </row>
    <row r="24" ht="30" customHeight="1" spans="1:2">
      <c r="A24" s="349" t="s">
        <v>1054</v>
      </c>
      <c r="B24" s="350">
        <v>4260</v>
      </c>
    </row>
    <row r="25" ht="30" customHeight="1" spans="1:2">
      <c r="A25" s="347" t="s">
        <v>1055</v>
      </c>
      <c r="B25" s="348">
        <f>SUM(B26)</f>
        <v>0</v>
      </c>
    </row>
    <row r="26" ht="30" customHeight="1" spans="1:2">
      <c r="A26" s="349" t="s">
        <v>1056</v>
      </c>
      <c r="B26" s="351"/>
    </row>
    <row r="27" ht="30" customHeight="1" spans="1:2">
      <c r="A27" s="347" t="s">
        <v>1057</v>
      </c>
      <c r="B27" s="348">
        <f>SUM(B28:B30)</f>
        <v>13275</v>
      </c>
    </row>
    <row r="28" ht="30" customHeight="1" spans="1:2">
      <c r="A28" s="349" t="s">
        <v>1058</v>
      </c>
      <c r="B28" s="350">
        <v>12626</v>
      </c>
    </row>
    <row r="29" ht="30" customHeight="1" spans="1:2">
      <c r="A29" s="349" t="s">
        <v>1059</v>
      </c>
      <c r="B29" s="350">
        <v>616</v>
      </c>
    </row>
    <row r="30" ht="30" customHeight="1" spans="1:3">
      <c r="A30" s="349" t="s">
        <v>1060</v>
      </c>
      <c r="B30" s="350">
        <v>33</v>
      </c>
      <c r="C30" s="352"/>
    </row>
    <row r="31" ht="30" customHeight="1" spans="1:2">
      <c r="A31" s="353" t="s">
        <v>1061</v>
      </c>
      <c r="B31" s="348">
        <f>B4+B9+B20+B22+B25+B27</f>
        <v>240093</v>
      </c>
    </row>
  </sheetData>
  <autoFilter ref="A3:B31">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23"/>
  <sheetViews>
    <sheetView showZeros="0" view="pageLayout" zoomScaleNormal="100" workbookViewId="0">
      <selection activeCell="C7" sqref="C7"/>
    </sheetView>
  </sheetViews>
  <sheetFormatPr defaultColWidth="9" defaultRowHeight="15"/>
  <cols>
    <col min="1" max="1" width="43.6272727272727" style="163" customWidth="1"/>
    <col min="2" max="2" width="20.6272727272727" style="165" customWidth="1"/>
    <col min="3" max="3" width="20.6272727272727" style="163" customWidth="1"/>
    <col min="4" max="4" width="20" style="163" customWidth="1"/>
    <col min="5" max="5" width="20" style="304" customWidth="1"/>
    <col min="6" max="9" width="12.6272727272727" style="163"/>
    <col min="10" max="16381" width="9" style="163"/>
    <col min="16382" max="16383" width="35.6272727272727" style="163"/>
    <col min="16384" max="16384" width="9" style="163"/>
  </cols>
  <sheetData>
    <row r="1" ht="45" customHeight="1" spans="1:5">
      <c r="A1" s="331" t="s">
        <v>1062</v>
      </c>
      <c r="B1" s="331"/>
      <c r="C1" s="331"/>
      <c r="D1" s="331"/>
      <c r="E1" s="331"/>
    </row>
    <row r="2" ht="20.1" customHeight="1" spans="1:5">
      <c r="A2" s="169"/>
      <c r="B2" s="169"/>
      <c r="C2" s="332"/>
      <c r="D2" s="332"/>
      <c r="E2" s="317" t="s">
        <v>49</v>
      </c>
    </row>
    <row r="3" s="164" customFormat="1" ht="45" customHeight="1" spans="1:5">
      <c r="A3" s="171" t="s">
        <v>1063</v>
      </c>
      <c r="B3" s="171" t="s">
        <v>1064</v>
      </c>
      <c r="C3" s="333" t="s">
        <v>1065</v>
      </c>
      <c r="D3" s="333" t="s">
        <v>1066</v>
      </c>
      <c r="E3" s="333" t="s">
        <v>1067</v>
      </c>
    </row>
    <row r="4" ht="36" customHeight="1" spans="1:7">
      <c r="A4" s="334" t="s">
        <v>1068</v>
      </c>
      <c r="B4" s="329" t="s">
        <v>1069</v>
      </c>
      <c r="C4" s="329" t="s">
        <v>1069</v>
      </c>
      <c r="D4" s="329" t="s">
        <v>1069</v>
      </c>
      <c r="E4" s="329" t="s">
        <v>1069</v>
      </c>
      <c r="G4" s="335"/>
    </row>
    <row r="5" ht="36" customHeight="1" spans="1:10">
      <c r="A5" s="336"/>
      <c r="B5" s="175"/>
      <c r="C5" s="175"/>
      <c r="D5" s="175"/>
      <c r="E5" s="337"/>
      <c r="J5" s="163" t="s">
        <v>1070</v>
      </c>
    </row>
    <row r="6" ht="36" customHeight="1" spans="1:5">
      <c r="A6" s="336"/>
      <c r="B6" s="175"/>
      <c r="C6" s="175"/>
      <c r="D6" s="175"/>
      <c r="E6" s="337"/>
    </row>
    <row r="7" ht="36" customHeight="1" spans="1:5">
      <c r="A7" s="336"/>
      <c r="B7" s="175"/>
      <c r="C7" s="175"/>
      <c r="D7" s="175"/>
      <c r="E7" s="337"/>
    </row>
    <row r="8" ht="36" customHeight="1" spans="1:5">
      <c r="A8" s="336"/>
      <c r="B8" s="175"/>
      <c r="C8" s="175"/>
      <c r="D8" s="175"/>
      <c r="E8" s="337"/>
    </row>
    <row r="9" ht="36" customHeight="1" spans="1:5">
      <c r="A9" s="336"/>
      <c r="B9" s="175"/>
      <c r="C9" s="175"/>
      <c r="D9" s="175"/>
      <c r="E9" s="337"/>
    </row>
    <row r="10" ht="36" customHeight="1" spans="1:5">
      <c r="A10" s="336"/>
      <c r="B10" s="175"/>
      <c r="C10" s="175"/>
      <c r="D10" s="175"/>
      <c r="E10" s="337"/>
    </row>
    <row r="11" ht="36" customHeight="1" spans="1:5">
      <c r="A11" s="336"/>
      <c r="B11" s="175"/>
      <c r="C11" s="175"/>
      <c r="D11" s="175"/>
      <c r="E11" s="337"/>
    </row>
    <row r="12" ht="36" customHeight="1" spans="1:5">
      <c r="A12" s="336"/>
      <c r="B12" s="175"/>
      <c r="C12" s="175"/>
      <c r="D12" s="175"/>
      <c r="E12" s="337"/>
    </row>
    <row r="13" ht="36" customHeight="1" spans="1:5">
      <c r="A13" s="336"/>
      <c r="B13" s="175"/>
      <c r="C13" s="175"/>
      <c r="D13" s="175"/>
      <c r="E13" s="337"/>
    </row>
    <row r="14" ht="36" customHeight="1" spans="1:5">
      <c r="A14" s="336"/>
      <c r="B14" s="175"/>
      <c r="C14" s="175"/>
      <c r="D14" s="175"/>
      <c r="E14" s="337"/>
    </row>
    <row r="15" ht="36" customHeight="1" spans="1:5">
      <c r="A15" s="336"/>
      <c r="B15" s="175"/>
      <c r="C15" s="175"/>
      <c r="D15" s="175"/>
      <c r="E15" s="337"/>
    </row>
    <row r="16" ht="36" customHeight="1" spans="1:5">
      <c r="A16" s="336"/>
      <c r="B16" s="175"/>
      <c r="C16" s="175"/>
      <c r="D16" s="175"/>
      <c r="E16" s="337"/>
    </row>
    <row r="17" ht="36" customHeight="1" spans="1:5">
      <c r="A17" s="336"/>
      <c r="B17" s="175"/>
      <c r="C17" s="175"/>
      <c r="D17" s="175"/>
      <c r="E17" s="337"/>
    </row>
    <row r="18" ht="36" customHeight="1" spans="1:5">
      <c r="A18" s="336"/>
      <c r="B18" s="175"/>
      <c r="C18" s="175"/>
      <c r="D18" s="175"/>
      <c r="E18" s="337"/>
    </row>
    <row r="19" ht="36" customHeight="1" spans="1:5">
      <c r="A19" s="336"/>
      <c r="B19" s="175"/>
      <c r="C19" s="175"/>
      <c r="D19" s="175"/>
      <c r="E19" s="337"/>
    </row>
    <row r="20" ht="36" customHeight="1" spans="1:5">
      <c r="A20" s="336"/>
      <c r="B20" s="175"/>
      <c r="C20" s="175"/>
      <c r="D20" s="175"/>
      <c r="E20" s="337"/>
    </row>
    <row r="21" ht="36" customHeight="1" spans="1:5">
      <c r="A21" s="334" t="s">
        <v>1071</v>
      </c>
      <c r="B21" s="338"/>
      <c r="C21" s="338"/>
      <c r="D21" s="338"/>
      <c r="E21" s="339"/>
    </row>
    <row r="22" ht="36" customHeight="1" spans="1:5">
      <c r="A22" s="334" t="s">
        <v>1072</v>
      </c>
      <c r="B22" s="338"/>
      <c r="C22" s="338"/>
      <c r="D22" s="338"/>
      <c r="E22" s="338"/>
    </row>
    <row r="23" ht="24.95" customHeight="1" spans="1:5">
      <c r="A23" s="163" t="s">
        <v>1073</v>
      </c>
      <c r="B23" s="340"/>
      <c r="C23" s="341"/>
      <c r="D23" s="341"/>
      <c r="E23" s="342"/>
    </row>
  </sheetData>
  <mergeCells count="1">
    <mergeCell ref="A1:E1"/>
  </mergeCells>
  <conditionalFormatting sqref="B3:G3">
    <cfRule type="cellIs" dxfId="0" priority="2" stopIfTrue="1" operator="lessThanOrEqual">
      <formula>-1</formula>
    </cfRule>
  </conditionalFormatting>
  <conditionalFormatting sqref="E1:F1 F2 G1:G2">
    <cfRule type="cellIs" dxfId="0" priority="3" stopIfTrue="1" operator="greaterThanOrEqual">
      <formula>10</formula>
    </cfRule>
    <cfRule type="cellIs" dxfId="0" priority="4" stopIfTrue="1" operator="lessThanOrEqual">
      <formula>-1</formula>
    </cfRule>
  </conditionalFormatting>
  <conditionalFormatting sqref="B4:G7 C9:G21">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B43"/>
  <sheetViews>
    <sheetView workbookViewId="0">
      <selection activeCell="B10" sqref="B10"/>
    </sheetView>
  </sheetViews>
  <sheetFormatPr defaultColWidth="9" defaultRowHeight="14" outlineLevelCol="1"/>
  <cols>
    <col min="1" max="1" width="69.6272727272727" style="182" customWidth="1"/>
    <col min="2" max="2" width="45.6272727272727" customWidth="1"/>
  </cols>
  <sheetData>
    <row r="1" s="241" customFormat="1" ht="45" customHeight="1" spans="1:2">
      <c r="A1" s="326" t="s">
        <v>1074</v>
      </c>
      <c r="B1" s="242"/>
    </row>
    <row r="2" ht="20.1" customHeight="1" spans="1:2">
      <c r="A2" s="327"/>
      <c r="B2" s="317" t="s">
        <v>49</v>
      </c>
    </row>
    <row r="3" ht="45" customHeight="1" spans="1:2">
      <c r="A3" s="179" t="s">
        <v>1075</v>
      </c>
      <c r="B3" s="84" t="s">
        <v>52</v>
      </c>
    </row>
    <row r="4" ht="35.1" customHeight="1" spans="1:2">
      <c r="A4" s="328" t="s">
        <v>1076</v>
      </c>
      <c r="B4" s="329" t="s">
        <v>1069</v>
      </c>
    </row>
    <row r="5" ht="35.1" customHeight="1" spans="1:2">
      <c r="A5" s="328" t="s">
        <v>1077</v>
      </c>
      <c r="B5" s="121"/>
    </row>
    <row r="6" ht="35.1" customHeight="1" spans="1:2">
      <c r="A6" s="328" t="s">
        <v>1078</v>
      </c>
      <c r="B6" s="121"/>
    </row>
    <row r="7" ht="35.1" customHeight="1" spans="1:2">
      <c r="A7" s="328" t="s">
        <v>1077</v>
      </c>
      <c r="B7" s="121"/>
    </row>
    <row r="8" ht="35.1" customHeight="1" spans="1:2">
      <c r="A8" s="328" t="s">
        <v>1079</v>
      </c>
      <c r="B8" s="121"/>
    </row>
    <row r="9" ht="35.1" customHeight="1" spans="1:2">
      <c r="A9" s="328" t="s">
        <v>1077</v>
      </c>
      <c r="B9" s="121"/>
    </row>
    <row r="10" ht="35.1" customHeight="1" spans="1:2">
      <c r="A10" s="328" t="s">
        <v>1080</v>
      </c>
      <c r="B10" s="121"/>
    </row>
    <row r="11" ht="35.1" customHeight="1" spans="1:2">
      <c r="A11" s="328" t="s">
        <v>1077</v>
      </c>
      <c r="B11" s="121"/>
    </row>
    <row r="12" ht="35.1" customHeight="1" spans="1:2">
      <c r="A12" s="328" t="s">
        <v>1081</v>
      </c>
      <c r="B12" s="121"/>
    </row>
    <row r="13" ht="35.1" customHeight="1" spans="1:2">
      <c r="A13" s="328" t="s">
        <v>1077</v>
      </c>
      <c r="B13" s="121"/>
    </row>
    <row r="14" ht="35.1" customHeight="1" spans="1:2">
      <c r="A14" s="328" t="s">
        <v>1082</v>
      </c>
      <c r="B14" s="121"/>
    </row>
    <row r="15" ht="35.1" customHeight="1" spans="1:2">
      <c r="A15" s="328" t="s">
        <v>1077</v>
      </c>
      <c r="B15" s="121"/>
    </row>
    <row r="16" ht="35.1" customHeight="1" spans="1:2">
      <c r="A16" s="328" t="s">
        <v>1083</v>
      </c>
      <c r="B16" s="121"/>
    </row>
    <row r="17" ht="35.1" customHeight="1" spans="1:2">
      <c r="A17" s="328" t="s">
        <v>1077</v>
      </c>
      <c r="B17" s="121"/>
    </row>
    <row r="18" ht="35.1" customHeight="1" spans="1:2">
      <c r="A18" s="328" t="s">
        <v>1084</v>
      </c>
      <c r="B18" s="121"/>
    </row>
    <row r="19" ht="35.1" customHeight="1" spans="1:2">
      <c r="A19" s="328" t="s">
        <v>1077</v>
      </c>
      <c r="B19" s="121"/>
    </row>
    <row r="20" ht="35.1" customHeight="1" spans="1:2">
      <c r="A20" s="328" t="s">
        <v>1085</v>
      </c>
      <c r="B20" s="121"/>
    </row>
    <row r="21" ht="35.1" customHeight="1" spans="1:2">
      <c r="A21" s="328" t="s">
        <v>1077</v>
      </c>
      <c r="B21" s="121"/>
    </row>
    <row r="22" ht="35.1" customHeight="1" spans="1:2">
      <c r="A22" s="328" t="s">
        <v>1086</v>
      </c>
      <c r="B22" s="121"/>
    </row>
    <row r="23" ht="35.1" customHeight="1" spans="1:2">
      <c r="A23" s="328" t="s">
        <v>1077</v>
      </c>
      <c r="B23" s="121"/>
    </row>
    <row r="24" ht="35.1" customHeight="1" spans="1:2">
      <c r="A24" s="328" t="s">
        <v>1087</v>
      </c>
      <c r="B24" s="121"/>
    </row>
    <row r="25" ht="35.1" customHeight="1" spans="1:2">
      <c r="A25" s="328" t="s">
        <v>1077</v>
      </c>
      <c r="B25" s="121"/>
    </row>
    <row r="26" ht="35.1" customHeight="1" spans="1:2">
      <c r="A26" s="328" t="s">
        <v>1088</v>
      </c>
      <c r="B26" s="121"/>
    </row>
    <row r="27" ht="35.1" customHeight="1" spans="1:2">
      <c r="A27" s="328" t="s">
        <v>1077</v>
      </c>
      <c r="B27" s="121"/>
    </row>
    <row r="28" ht="35.1" customHeight="1" spans="1:2">
      <c r="A28" s="328" t="s">
        <v>1089</v>
      </c>
      <c r="B28" s="121"/>
    </row>
    <row r="29" ht="35.1" customHeight="1" spans="1:2">
      <c r="A29" s="328" t="s">
        <v>1077</v>
      </c>
      <c r="B29" s="121"/>
    </row>
    <row r="30" ht="35.1" customHeight="1" spans="1:2">
      <c r="A30" s="328" t="s">
        <v>1090</v>
      </c>
      <c r="B30" s="121"/>
    </row>
    <row r="31" ht="35.1" customHeight="1" spans="1:2">
      <c r="A31" s="328" t="s">
        <v>1077</v>
      </c>
      <c r="B31" s="121"/>
    </row>
    <row r="32" ht="35.1" customHeight="1" spans="1:2">
      <c r="A32" s="328" t="s">
        <v>1091</v>
      </c>
      <c r="B32" s="121"/>
    </row>
    <row r="33" ht="35.1" customHeight="1" spans="1:2">
      <c r="A33" s="328" t="s">
        <v>1077</v>
      </c>
      <c r="B33" s="121"/>
    </row>
    <row r="34" ht="35.1" customHeight="1" spans="1:2">
      <c r="A34" s="328" t="s">
        <v>1092</v>
      </c>
      <c r="B34" s="121"/>
    </row>
    <row r="35" ht="35.1" customHeight="1" spans="1:2">
      <c r="A35" s="328" t="s">
        <v>1077</v>
      </c>
      <c r="B35" s="121"/>
    </row>
    <row r="36" ht="35.1" customHeight="1" spans="1:2">
      <c r="A36" s="328" t="s">
        <v>1093</v>
      </c>
      <c r="B36" s="121"/>
    </row>
    <row r="37" ht="35.1" customHeight="1" spans="1:2">
      <c r="A37" s="328" t="s">
        <v>1077</v>
      </c>
      <c r="B37" s="121"/>
    </row>
    <row r="38" ht="35.1" customHeight="1" spans="1:2">
      <c r="A38" s="328" t="s">
        <v>1094</v>
      </c>
      <c r="B38" s="121"/>
    </row>
    <row r="39" ht="35.1" customHeight="1" spans="1:2">
      <c r="A39" s="328" t="s">
        <v>1077</v>
      </c>
      <c r="B39" s="121"/>
    </row>
    <row r="40" ht="35.1" customHeight="1" spans="1:2">
      <c r="A40" s="328" t="s">
        <v>1095</v>
      </c>
      <c r="B40" s="121"/>
    </row>
    <row r="41" ht="35.1" customHeight="1" spans="1:2">
      <c r="A41" s="328" t="s">
        <v>1077</v>
      </c>
      <c r="B41" s="121"/>
    </row>
    <row r="42" ht="35.1" customHeight="1" spans="1:2">
      <c r="A42" s="330" t="s">
        <v>1096</v>
      </c>
      <c r="B42" s="117"/>
    </row>
    <row r="43" ht="27" customHeight="1" spans="1:1">
      <c r="A43" s="182" t="s">
        <v>1073</v>
      </c>
    </row>
  </sheetData>
  <mergeCells count="1">
    <mergeCell ref="A1:B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E11"/>
  <sheetViews>
    <sheetView topLeftCell="A5" workbookViewId="0">
      <selection activeCell="A11" sqref="A11:E11"/>
    </sheetView>
  </sheetViews>
  <sheetFormatPr defaultColWidth="9" defaultRowHeight="14" outlineLevelCol="4"/>
  <cols>
    <col min="1" max="1" width="37.7545454545455" style="313" customWidth="1"/>
    <col min="2" max="2" width="22" style="313" customWidth="1"/>
    <col min="3" max="4" width="23.8818181818182" style="313" customWidth="1"/>
    <col min="5" max="5" width="24.5" style="313" customWidth="1"/>
    <col min="6" max="256" width="9" style="313"/>
    <col min="257" max="16384" width="9" style="1"/>
  </cols>
  <sheetData>
    <row r="1" s="313" customFormat="1" ht="40.5" customHeight="1" spans="1:5">
      <c r="A1" s="314" t="s">
        <v>16</v>
      </c>
      <c r="B1" s="314"/>
      <c r="C1" s="314"/>
      <c r="D1" s="314"/>
      <c r="E1" s="314"/>
    </row>
    <row r="2" s="313" customFormat="1" ht="17.1" customHeight="1" spans="1:5">
      <c r="A2" s="315"/>
      <c r="B2" s="315"/>
      <c r="C2" s="315"/>
      <c r="D2" s="316"/>
      <c r="E2" s="317" t="s">
        <v>49</v>
      </c>
    </row>
    <row r="3" s="1" customFormat="1" ht="24.95" customHeight="1" spans="1:5">
      <c r="A3" s="318" t="s">
        <v>50</v>
      </c>
      <c r="B3" s="318" t="s">
        <v>124</v>
      </c>
      <c r="C3" s="318" t="s">
        <v>52</v>
      </c>
      <c r="D3" s="319" t="s">
        <v>1097</v>
      </c>
      <c r="E3" s="320"/>
    </row>
    <row r="4" s="1" customFormat="1" ht="24.95" customHeight="1" spans="1:5">
      <c r="A4" s="321"/>
      <c r="B4" s="321"/>
      <c r="C4" s="321"/>
      <c r="D4" s="171" t="s">
        <v>1098</v>
      </c>
      <c r="E4" s="171" t="s">
        <v>1099</v>
      </c>
    </row>
    <row r="5" s="313" customFormat="1" ht="35.1" customHeight="1" spans="1:5">
      <c r="A5" s="322" t="s">
        <v>1064</v>
      </c>
      <c r="B5" s="323">
        <v>1022.0312</v>
      </c>
      <c r="C5" s="323">
        <v>970.365</v>
      </c>
      <c r="D5" s="323">
        <f t="shared" ref="D5:D10" si="0">C5-B5</f>
        <v>-51.6662</v>
      </c>
      <c r="E5" s="324">
        <v>-0.0505524684569318</v>
      </c>
    </row>
    <row r="6" s="313" customFormat="1" ht="35.1" customHeight="1" spans="1:5">
      <c r="A6" s="147" t="s">
        <v>1100</v>
      </c>
      <c r="B6" s="323">
        <v>45</v>
      </c>
      <c r="C6" s="323">
        <v>42.75</v>
      </c>
      <c r="D6" s="323">
        <f t="shared" si="0"/>
        <v>-2.25</v>
      </c>
      <c r="E6" s="324">
        <v>-0.05</v>
      </c>
    </row>
    <row r="7" s="313" customFormat="1" ht="35.1" customHeight="1" spans="1:5">
      <c r="A7" s="147" t="s">
        <v>1101</v>
      </c>
      <c r="B7" s="323">
        <v>186</v>
      </c>
      <c r="C7" s="323">
        <v>138.275</v>
      </c>
      <c r="D7" s="323">
        <f t="shared" si="0"/>
        <v>-47.725</v>
      </c>
      <c r="E7" s="324">
        <v>-0.256586021505376</v>
      </c>
    </row>
    <row r="8" s="313" customFormat="1" ht="35.1" customHeight="1" spans="1:5">
      <c r="A8" s="147" t="s">
        <v>1102</v>
      </c>
      <c r="B8" s="323">
        <v>791.0312</v>
      </c>
      <c r="C8" s="323">
        <v>789.34</v>
      </c>
      <c r="D8" s="323">
        <f t="shared" si="0"/>
        <v>-1.69119999999998</v>
      </c>
      <c r="E8" s="324">
        <v>-0.00213796876785656</v>
      </c>
    </row>
    <row r="9" s="313" customFormat="1" ht="35.1" customHeight="1" spans="1:5">
      <c r="A9" s="150" t="s">
        <v>1103</v>
      </c>
      <c r="B9" s="323">
        <v>105</v>
      </c>
      <c r="C9" s="323">
        <v>104.16</v>
      </c>
      <c r="D9" s="323">
        <f t="shared" si="0"/>
        <v>-0.840000000000003</v>
      </c>
      <c r="E9" s="324">
        <v>-0.00800000000000003</v>
      </c>
    </row>
    <row r="10" s="313" customFormat="1" ht="35.1" customHeight="1" spans="1:5">
      <c r="A10" s="150" t="s">
        <v>1104</v>
      </c>
      <c r="B10" s="323">
        <v>686.0312</v>
      </c>
      <c r="C10" s="323">
        <v>685.18</v>
      </c>
      <c r="D10" s="323">
        <f t="shared" si="0"/>
        <v>-0.851200000000063</v>
      </c>
      <c r="E10" s="324">
        <v>-0.0012407598954684</v>
      </c>
    </row>
    <row r="11" s="313" customFormat="1" ht="222.95" customHeight="1" spans="1:5">
      <c r="A11" s="325" t="s">
        <v>1105</v>
      </c>
      <c r="B11" s="325"/>
      <c r="C11" s="325"/>
      <c r="D11" s="325"/>
      <c r="E11" s="325"/>
    </row>
  </sheetData>
  <mergeCells count="6">
    <mergeCell ref="A1:E1"/>
    <mergeCell ref="D3:E3"/>
    <mergeCell ref="A11:E11"/>
    <mergeCell ref="A3:A4"/>
    <mergeCell ref="B3:B4"/>
    <mergeCell ref="C3:C4"/>
  </mergeCells>
  <printOptions horizontalCentered="1"/>
  <pageMargins left="0.709027777777778" right="0.709027777777778" top="0.75" bottom="0.75" header="0.309027777777778" footer="0.309027777777778"/>
  <pageSetup paperSize="9" fitToHeight="20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D32"/>
  <sheetViews>
    <sheetView showZeros="0" zoomScale="85" zoomScaleNormal="85" workbookViewId="0">
      <selection activeCell="C10" sqref="C10"/>
    </sheetView>
  </sheetViews>
  <sheetFormatPr defaultColWidth="9" defaultRowHeight="15" outlineLevelCol="3"/>
  <cols>
    <col min="1" max="1" width="50.7545454545455" style="163" customWidth="1"/>
    <col min="2" max="3" width="21.6272727272727" style="163" customWidth="1"/>
    <col min="4" max="4" width="21.6272727272727" style="304" customWidth="1"/>
    <col min="5" max="5" width="9.38181818181818" style="163"/>
    <col min="6" max="16364" width="9" style="163"/>
    <col min="16365" max="16365" width="45.6272727272727" style="163"/>
    <col min="16366" max="16384" width="9" style="163"/>
  </cols>
  <sheetData>
    <row r="1" ht="45" customHeight="1" spans="1:4">
      <c r="A1" s="282" t="s">
        <v>18</v>
      </c>
      <c r="B1" s="282"/>
      <c r="C1" s="282"/>
      <c r="D1" s="282"/>
    </row>
    <row r="2" s="302" customFormat="1" ht="20.1" customHeight="1" spans="1:4">
      <c r="A2" s="305"/>
      <c r="B2" s="306"/>
      <c r="C2" s="305"/>
      <c r="D2" s="285" t="s">
        <v>49</v>
      </c>
    </row>
    <row r="3" s="303" customFormat="1" ht="45" customHeight="1" spans="1:4">
      <c r="A3" s="286" t="s">
        <v>50</v>
      </c>
      <c r="B3" s="84" t="s">
        <v>51</v>
      </c>
      <c r="C3" s="84" t="s">
        <v>52</v>
      </c>
      <c r="D3" s="84" t="s">
        <v>53</v>
      </c>
    </row>
    <row r="4" s="303" customFormat="1" ht="36" customHeight="1" spans="1:4">
      <c r="A4" s="287" t="s">
        <v>1106</v>
      </c>
      <c r="B4" s="297"/>
      <c r="C4" s="297"/>
      <c r="D4" s="298"/>
    </row>
    <row r="5" ht="36" customHeight="1" spans="1:4">
      <c r="A5" s="287" t="s">
        <v>1107</v>
      </c>
      <c r="B5" s="297"/>
      <c r="C5" s="301"/>
      <c r="D5" s="298"/>
    </row>
    <row r="6" ht="36" customHeight="1" spans="1:4">
      <c r="A6" s="287" t="s">
        <v>1108</v>
      </c>
      <c r="B6" s="297"/>
      <c r="C6" s="301"/>
      <c r="D6" s="298"/>
    </row>
    <row r="7" ht="36" customHeight="1" spans="1:4">
      <c r="A7" s="287" t="s">
        <v>1109</v>
      </c>
      <c r="B7" s="297"/>
      <c r="C7" s="301"/>
      <c r="D7" s="298"/>
    </row>
    <row r="8" ht="36" customHeight="1" spans="1:4">
      <c r="A8" s="287" t="s">
        <v>1110</v>
      </c>
      <c r="B8" s="297">
        <f>SUM(B9:B13)</f>
        <v>0</v>
      </c>
      <c r="C8" s="297">
        <f>SUM(C9:C13)</f>
        <v>0</v>
      </c>
      <c r="D8" s="298"/>
    </row>
    <row r="9" ht="36" customHeight="1" spans="1:4">
      <c r="A9" s="289" t="s">
        <v>1111</v>
      </c>
      <c r="B9" s="299"/>
      <c r="C9" s="300"/>
      <c r="D9" s="307"/>
    </row>
    <row r="10" ht="36" customHeight="1" spans="1:4">
      <c r="A10" s="289" t="s">
        <v>1112</v>
      </c>
      <c r="B10" s="299"/>
      <c r="C10" s="300"/>
      <c r="D10" s="307"/>
    </row>
    <row r="11" ht="36" customHeight="1" spans="1:4">
      <c r="A11" s="289" t="s">
        <v>1113</v>
      </c>
      <c r="B11" s="299"/>
      <c r="C11" s="300"/>
      <c r="D11" s="307"/>
    </row>
    <row r="12" ht="36" customHeight="1" spans="1:4">
      <c r="A12" s="289" t="s">
        <v>1114</v>
      </c>
      <c r="B12" s="299"/>
      <c r="C12" s="300"/>
      <c r="D12" s="307"/>
    </row>
    <row r="13" ht="36" customHeight="1" spans="1:4">
      <c r="A13" s="289" t="s">
        <v>1115</v>
      </c>
      <c r="B13" s="299"/>
      <c r="C13" s="300"/>
      <c r="D13" s="307"/>
    </row>
    <row r="14" ht="36" customHeight="1" spans="1:4">
      <c r="A14" s="287" t="s">
        <v>1116</v>
      </c>
      <c r="B14" s="297"/>
      <c r="C14" s="301"/>
      <c r="D14" s="298"/>
    </row>
    <row r="15" ht="36" customHeight="1" spans="1:4">
      <c r="A15" s="287" t="s">
        <v>1117</v>
      </c>
      <c r="B15" s="297">
        <f>SUM(B16:B17)</f>
        <v>551</v>
      </c>
      <c r="C15" s="297">
        <f>SUM(C16:C17)</f>
        <v>0</v>
      </c>
      <c r="D15" s="298">
        <f>(C15-B15)/B15</f>
        <v>-1</v>
      </c>
    </row>
    <row r="16" ht="36" customHeight="1" spans="1:4">
      <c r="A16" s="289" t="s">
        <v>1118</v>
      </c>
      <c r="B16" s="299">
        <v>299</v>
      </c>
      <c r="C16" s="300"/>
      <c r="D16" s="298">
        <f>(C16-B16)/B16</f>
        <v>-1</v>
      </c>
    </row>
    <row r="17" ht="36" customHeight="1" spans="1:4">
      <c r="A17" s="289" t="s">
        <v>1119</v>
      </c>
      <c r="B17" s="299">
        <v>252</v>
      </c>
      <c r="C17" s="300"/>
      <c r="D17" s="298">
        <f>(C17-B17)/B17</f>
        <v>-1</v>
      </c>
    </row>
    <row r="18" ht="36" customHeight="1" spans="1:4">
      <c r="A18" s="287" t="s">
        <v>1120</v>
      </c>
      <c r="B18" s="297"/>
      <c r="C18" s="301"/>
      <c r="D18" s="298"/>
    </row>
    <row r="19" ht="36" customHeight="1" spans="1:4">
      <c r="A19" s="287" t="s">
        <v>1121</v>
      </c>
      <c r="B19" s="297"/>
      <c r="C19" s="301"/>
      <c r="D19" s="298"/>
    </row>
    <row r="20" ht="36" customHeight="1" spans="1:4">
      <c r="A20" s="287" t="s">
        <v>1122</v>
      </c>
      <c r="B20" s="297"/>
      <c r="C20" s="301"/>
      <c r="D20" s="298"/>
    </row>
    <row r="21" ht="36" customHeight="1" spans="1:4">
      <c r="A21" s="287" t="s">
        <v>1123</v>
      </c>
      <c r="B21" s="297"/>
      <c r="C21" s="301"/>
      <c r="D21" s="298"/>
    </row>
    <row r="22" ht="36" customHeight="1" spans="1:4">
      <c r="A22" s="291" t="s">
        <v>1124</v>
      </c>
      <c r="B22" s="297"/>
      <c r="C22" s="301"/>
      <c r="D22" s="298"/>
    </row>
    <row r="23" ht="36" customHeight="1" spans="1:4">
      <c r="A23" s="291" t="s">
        <v>1125</v>
      </c>
      <c r="B23" s="297"/>
      <c r="C23" s="301"/>
      <c r="D23" s="298"/>
    </row>
    <row r="24" ht="36" customHeight="1" spans="1:4">
      <c r="A24" s="291" t="s">
        <v>1126</v>
      </c>
      <c r="B24" s="297"/>
      <c r="C24" s="301"/>
      <c r="D24" s="298"/>
    </row>
    <row r="25" ht="36" customHeight="1" spans="1:4">
      <c r="A25" s="291" t="s">
        <v>1127</v>
      </c>
      <c r="B25" s="297"/>
      <c r="C25" s="301"/>
      <c r="D25" s="298"/>
    </row>
    <row r="26" ht="36" customHeight="1" spans="1:4">
      <c r="A26" s="292"/>
      <c r="B26" s="299"/>
      <c r="C26" s="300"/>
      <c r="D26" s="298"/>
    </row>
    <row r="27" ht="36" customHeight="1" spans="1:4">
      <c r="A27" s="293" t="s">
        <v>1128</v>
      </c>
      <c r="B27" s="297">
        <f>B4+B5+B6+B7+B8+B14+B15+B18+B19+B20+B21+B22+B23+B24+B25</f>
        <v>551</v>
      </c>
      <c r="C27" s="301"/>
      <c r="D27" s="298">
        <f>(C27-B27)/B27</f>
        <v>-1</v>
      </c>
    </row>
    <row r="28" ht="36" customHeight="1" spans="1:4">
      <c r="A28" s="294" t="s">
        <v>1129</v>
      </c>
      <c r="B28" s="299"/>
      <c r="C28" s="300"/>
      <c r="D28" s="308"/>
    </row>
    <row r="29" ht="36" customHeight="1" spans="1:4">
      <c r="A29" s="309" t="s">
        <v>81</v>
      </c>
      <c r="B29" s="297">
        <f>SUM(B30)</f>
        <v>3440</v>
      </c>
      <c r="C29" s="297">
        <f>SUM(C30)</f>
        <v>0</v>
      </c>
      <c r="D29" s="310"/>
    </row>
    <row r="30" ht="36" customHeight="1" spans="1:4">
      <c r="A30" s="311" t="s">
        <v>1130</v>
      </c>
      <c r="B30" s="299">
        <v>3440</v>
      </c>
      <c r="C30" s="300"/>
      <c r="D30" s="308"/>
    </row>
    <row r="31" ht="36" customHeight="1" spans="1:4">
      <c r="A31" s="311" t="s">
        <v>84</v>
      </c>
      <c r="B31" s="299">
        <v>10936</v>
      </c>
      <c r="C31" s="300">
        <v>1731</v>
      </c>
      <c r="D31" s="312"/>
    </row>
    <row r="32" ht="36" customHeight="1" spans="1:4">
      <c r="A32" s="293" t="s">
        <v>88</v>
      </c>
      <c r="B32" s="297">
        <f>B27+B28+B29+B31</f>
        <v>14927</v>
      </c>
      <c r="C32" s="297">
        <f>C27+C28+C29+C31</f>
        <v>1731</v>
      </c>
      <c r="D32" s="312"/>
    </row>
  </sheetData>
  <autoFilter ref="A3:D32">
    <extLst/>
  </autoFilter>
  <mergeCells count="1">
    <mergeCell ref="A1:D1"/>
  </mergeCells>
  <conditionalFormatting sqref="A29:A31">
    <cfRule type="expression" dxfId="1" priority="2" stopIfTrue="1">
      <formula>"len($A:$A)=3"</formula>
    </cfRule>
  </conditionalFormatting>
  <conditionalFormatting sqref="A28:A29 A5:A21">
    <cfRule type="expression" dxfId="1" priority="9" stopIfTrue="1">
      <formula>"len($A:$A)=3"</formula>
    </cfRule>
  </conditionalFormatting>
  <conditionalFormatting sqref="B5:G11">
    <cfRule type="expression" dxfId="1" priority="6" stopIfTrue="1">
      <formula>"len($A:$A)=3"</formula>
    </cfRule>
  </conditionalFormatting>
  <conditionalFormatting sqref="C5:G11">
    <cfRule type="expression" dxfId="1" priority="3" stopIfTrue="1">
      <formula>"len($A:$A)=3"</formula>
    </cfRule>
  </conditionalFormatting>
  <conditionalFormatting sqref="B13:G17 B18:C21 E18:G21 D18:D27">
    <cfRule type="expression" dxfId="1" priority="7" stopIfTrue="1">
      <formula>"len($A:$A)=3"</formula>
    </cfRule>
  </conditionalFormatting>
  <conditionalFormatting sqref="C13:G17 C18:C21 E18:G21 D18:D27">
    <cfRule type="expression" dxfId="1" priority="4" stopIfTrue="1">
      <formula>"len($A:$A)=3"</formula>
    </cfRule>
  </conditionalFormatting>
  <conditionalFormatting sqref="B28:G31 D32">
    <cfRule type="expression" dxfId="1" priority="8" stopIfTrue="1">
      <formula>"len($A:$A)=3"</formula>
    </cfRule>
  </conditionalFormatting>
  <conditionalFormatting sqref="C28:G31 D32">
    <cfRule type="expression" dxfId="1" priority="5"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D46"/>
  <sheetViews>
    <sheetView showZeros="0" zoomScale="85" zoomScaleNormal="85" workbookViewId="0">
      <pane ySplit="3" topLeftCell="A4" activePane="bottomLeft" state="frozen"/>
      <selection/>
      <selection pane="bottomLeft" activeCell="D10" sqref="D10"/>
    </sheetView>
  </sheetViews>
  <sheetFormatPr defaultColWidth="9" defaultRowHeight="15" outlineLevelCol="3"/>
  <cols>
    <col min="1" max="1" width="50.7545454545455" style="256" customWidth="1"/>
    <col min="2" max="3" width="21.6272727272727" style="256" customWidth="1"/>
    <col min="4" max="4" width="21.6272727272727" style="257" customWidth="1"/>
    <col min="5" max="16384" width="9" style="256"/>
  </cols>
  <sheetData>
    <row r="1" ht="45" customHeight="1" spans="1:4">
      <c r="A1" s="258" t="s">
        <v>19</v>
      </c>
      <c r="B1" s="258"/>
      <c r="C1" s="258"/>
      <c r="D1" s="258"/>
    </row>
    <row r="2" s="254" customFormat="1" ht="20.1" customHeight="1" spans="1:4">
      <c r="A2" s="259"/>
      <c r="B2" s="259"/>
      <c r="C2" s="259"/>
      <c r="D2" s="260" t="s">
        <v>49</v>
      </c>
    </row>
    <row r="3" s="255" customFormat="1" ht="45" customHeight="1" spans="1:4">
      <c r="A3" s="261" t="s">
        <v>50</v>
      </c>
      <c r="B3" s="262" t="s">
        <v>51</v>
      </c>
      <c r="C3" s="262" t="s">
        <v>52</v>
      </c>
      <c r="D3" s="262" t="s">
        <v>53</v>
      </c>
    </row>
    <row r="4" ht="36" customHeight="1" spans="1:4">
      <c r="A4" s="263" t="s">
        <v>1131</v>
      </c>
      <c r="B4" s="297">
        <f>SUM(B5:B6)</f>
        <v>62</v>
      </c>
      <c r="C4" s="297">
        <f>SUM(C5:C6)</f>
        <v>70</v>
      </c>
      <c r="D4" s="298">
        <f>(C4-B4)/B4</f>
        <v>0.129032258064516</v>
      </c>
    </row>
    <row r="5" ht="36" customHeight="1" spans="1:4">
      <c r="A5" s="265" t="s">
        <v>1132</v>
      </c>
      <c r="B5" s="299">
        <v>32</v>
      </c>
      <c r="C5" s="300">
        <v>70</v>
      </c>
      <c r="D5" s="298">
        <f>(C5-B5)/B5</f>
        <v>1.1875</v>
      </c>
    </row>
    <row r="6" ht="36" customHeight="1" spans="1:4">
      <c r="A6" s="265" t="s">
        <v>1133</v>
      </c>
      <c r="B6" s="299">
        <v>30</v>
      </c>
      <c r="C6" s="300"/>
      <c r="D6" s="298">
        <f>(C6-B6)/B6</f>
        <v>-1</v>
      </c>
    </row>
    <row r="7" ht="36" customHeight="1" spans="1:4">
      <c r="A7" s="269" t="s">
        <v>1134</v>
      </c>
      <c r="B7" s="297">
        <f>SUM(B8:B9)</f>
        <v>925</v>
      </c>
      <c r="C7" s="297">
        <f>SUM(C8:C9)</f>
        <v>17</v>
      </c>
      <c r="D7" s="298">
        <f>(C7-B7)/B7</f>
        <v>-0.981621621621622</v>
      </c>
    </row>
    <row r="8" ht="36" customHeight="1" spans="1:4">
      <c r="A8" s="268" t="s">
        <v>1135</v>
      </c>
      <c r="B8" s="299">
        <v>925</v>
      </c>
      <c r="C8" s="300">
        <v>17</v>
      </c>
      <c r="D8" s="298">
        <f>(C8-B8)/B8</f>
        <v>-0.981621621621622</v>
      </c>
    </row>
    <row r="9" ht="36" customHeight="1" spans="1:4">
      <c r="A9" s="268" t="s">
        <v>1136</v>
      </c>
      <c r="B9" s="299"/>
      <c r="C9" s="300"/>
      <c r="D9" s="298"/>
    </row>
    <row r="10" ht="36" customHeight="1" spans="1:4">
      <c r="A10" s="269" t="s">
        <v>1137</v>
      </c>
      <c r="B10" s="297"/>
      <c r="C10" s="301"/>
      <c r="D10" s="298"/>
    </row>
    <row r="11" ht="36" customHeight="1" spans="1:4">
      <c r="A11" s="268" t="s">
        <v>1138</v>
      </c>
      <c r="B11" s="299"/>
      <c r="C11" s="300"/>
      <c r="D11" s="298"/>
    </row>
    <row r="12" ht="36" customHeight="1" spans="1:4">
      <c r="A12" s="269" t="s">
        <v>1139</v>
      </c>
      <c r="B12" s="297">
        <f>SUM(B13:B20)</f>
        <v>11394</v>
      </c>
      <c r="C12" s="297">
        <f>SUM(C13:C20)</f>
        <v>607</v>
      </c>
      <c r="D12" s="298">
        <f>(C12-B12)/B12</f>
        <v>-0.946726347200281</v>
      </c>
    </row>
    <row r="13" ht="48.95" customHeight="1" spans="1:4">
      <c r="A13" s="268" t="s">
        <v>1140</v>
      </c>
      <c r="B13" s="299">
        <v>11394</v>
      </c>
      <c r="C13" s="300">
        <v>607</v>
      </c>
      <c r="D13" s="298">
        <f>(C13-B13)/B13</f>
        <v>-0.946726347200281</v>
      </c>
    </row>
    <row r="14" ht="45.95" customHeight="1" spans="1:4">
      <c r="A14" s="265" t="s">
        <v>1141</v>
      </c>
      <c r="B14" s="299"/>
      <c r="C14" s="300"/>
      <c r="D14" s="298"/>
    </row>
    <row r="15" ht="36" customHeight="1" spans="1:4">
      <c r="A15" s="268" t="s">
        <v>1142</v>
      </c>
      <c r="B15" s="299"/>
      <c r="C15" s="300"/>
      <c r="D15" s="298"/>
    </row>
    <row r="16" ht="36" customHeight="1" spans="1:4">
      <c r="A16" s="268" t="s">
        <v>1143</v>
      </c>
      <c r="B16" s="299"/>
      <c r="C16" s="300"/>
      <c r="D16" s="298"/>
    </row>
    <row r="17" ht="36" customHeight="1" spans="1:4">
      <c r="A17" s="268" t="s">
        <v>1144</v>
      </c>
      <c r="B17" s="299"/>
      <c r="C17" s="300"/>
      <c r="D17" s="298"/>
    </row>
    <row r="18" ht="36" customHeight="1" spans="1:4">
      <c r="A18" s="265" t="s">
        <v>1145</v>
      </c>
      <c r="B18" s="299"/>
      <c r="C18" s="300"/>
      <c r="D18" s="298"/>
    </row>
    <row r="19" ht="36" customHeight="1" spans="1:4">
      <c r="A19" s="268" t="s">
        <v>1146</v>
      </c>
      <c r="B19" s="299"/>
      <c r="C19" s="300"/>
      <c r="D19" s="298"/>
    </row>
    <row r="20" ht="45" customHeight="1" spans="1:4">
      <c r="A20" s="268" t="s">
        <v>1147</v>
      </c>
      <c r="B20" s="299"/>
      <c r="C20" s="300"/>
      <c r="D20" s="298"/>
    </row>
    <row r="21" ht="36" customHeight="1" spans="1:4">
      <c r="A21" s="269" t="s">
        <v>1148</v>
      </c>
      <c r="B21" s="297">
        <f>SUM(B22:B24)</f>
        <v>32</v>
      </c>
      <c r="C21" s="297">
        <f>SUM(C22:C24)</f>
        <v>44</v>
      </c>
      <c r="D21" s="298">
        <f>(C21-B21)/B21</f>
        <v>0.375</v>
      </c>
    </row>
    <row r="22" ht="36" customHeight="1" spans="1:4">
      <c r="A22" s="268" t="s">
        <v>1149</v>
      </c>
      <c r="B22" s="299">
        <v>32</v>
      </c>
      <c r="C22" s="300">
        <v>44</v>
      </c>
      <c r="D22" s="298">
        <f>(C22-B22)/B22</f>
        <v>0.375</v>
      </c>
    </row>
    <row r="23" ht="36" customHeight="1" spans="1:4">
      <c r="A23" s="268" t="s">
        <v>1150</v>
      </c>
      <c r="B23" s="299"/>
      <c r="C23" s="300"/>
      <c r="D23" s="298"/>
    </row>
    <row r="24" ht="45.95" customHeight="1" spans="1:4">
      <c r="A24" s="268" t="s">
        <v>1151</v>
      </c>
      <c r="B24" s="299"/>
      <c r="C24" s="300"/>
      <c r="D24" s="298"/>
    </row>
    <row r="25" ht="36" customHeight="1" spans="1:4">
      <c r="A25" s="269" t="s">
        <v>1152</v>
      </c>
      <c r="B25" s="297"/>
      <c r="C25" s="301"/>
      <c r="D25" s="298"/>
    </row>
    <row r="26" ht="36" customHeight="1" spans="1:4">
      <c r="A26" s="268" t="s">
        <v>1153</v>
      </c>
      <c r="B26" s="299"/>
      <c r="C26" s="300"/>
      <c r="D26" s="298"/>
    </row>
    <row r="27" ht="36" customHeight="1" spans="1:4">
      <c r="A27" s="268" t="s">
        <v>1154</v>
      </c>
      <c r="B27" s="299"/>
      <c r="C27" s="300"/>
      <c r="D27" s="298"/>
    </row>
    <row r="28" ht="36" customHeight="1" spans="1:4">
      <c r="A28" s="268" t="s">
        <v>1155</v>
      </c>
      <c r="B28" s="299"/>
      <c r="C28" s="300"/>
      <c r="D28" s="298"/>
    </row>
    <row r="29" ht="36" customHeight="1" spans="1:4">
      <c r="A29" s="265" t="s">
        <v>1156</v>
      </c>
      <c r="B29" s="299"/>
      <c r="C29" s="300"/>
      <c r="D29" s="298"/>
    </row>
    <row r="30" ht="36" customHeight="1" spans="1:4">
      <c r="A30" s="270" t="s">
        <v>1157</v>
      </c>
      <c r="B30" s="297"/>
      <c r="C30" s="301"/>
      <c r="D30" s="298"/>
    </row>
    <row r="31" ht="36" customHeight="1" spans="1:4">
      <c r="A31" s="271" t="s">
        <v>1158</v>
      </c>
      <c r="B31" s="299"/>
      <c r="C31" s="300"/>
      <c r="D31" s="298"/>
    </row>
    <row r="32" ht="36" customHeight="1" spans="1:4">
      <c r="A32" s="270" t="s">
        <v>1159</v>
      </c>
      <c r="B32" s="297">
        <f>SUM(B33:B35)</f>
        <v>783</v>
      </c>
      <c r="C32" s="297">
        <f>SUM(C33:C35)</f>
        <v>993</v>
      </c>
      <c r="D32" s="298">
        <f>(C32-B32)/B32</f>
        <v>0.268199233716475</v>
      </c>
    </row>
    <row r="33" ht="36" customHeight="1" spans="1:4">
      <c r="A33" s="271" t="s">
        <v>1160</v>
      </c>
      <c r="B33" s="299"/>
      <c r="C33" s="300"/>
      <c r="D33" s="298"/>
    </row>
    <row r="34" ht="36" customHeight="1" spans="1:4">
      <c r="A34" s="271" t="s">
        <v>1161</v>
      </c>
      <c r="B34" s="299"/>
      <c r="C34" s="300"/>
      <c r="D34" s="298"/>
    </row>
    <row r="35" ht="36" customHeight="1" spans="1:4">
      <c r="A35" s="271" t="s">
        <v>1162</v>
      </c>
      <c r="B35" s="299">
        <v>783</v>
      </c>
      <c r="C35" s="300">
        <v>993</v>
      </c>
      <c r="D35" s="298">
        <f>(C35-B35)/B35</f>
        <v>0.268199233716475</v>
      </c>
    </row>
    <row r="36" ht="36" customHeight="1" spans="1:4">
      <c r="A36" s="270" t="s">
        <v>1163</v>
      </c>
      <c r="B36" s="297"/>
      <c r="C36" s="301"/>
      <c r="D36" s="298"/>
    </row>
    <row r="37" ht="36" customHeight="1" spans="1:4">
      <c r="A37" s="271" t="s">
        <v>1164</v>
      </c>
      <c r="B37" s="299"/>
      <c r="C37" s="300"/>
      <c r="D37" s="298"/>
    </row>
    <row r="38" ht="36" customHeight="1" spans="1:4">
      <c r="A38" s="270" t="s">
        <v>1165</v>
      </c>
      <c r="B38" s="297"/>
      <c r="C38" s="301"/>
      <c r="D38" s="298"/>
    </row>
    <row r="39" ht="36" customHeight="1" spans="1:4">
      <c r="A39" s="271" t="s">
        <v>1166</v>
      </c>
      <c r="B39" s="299"/>
      <c r="C39" s="300"/>
      <c r="D39" s="298"/>
    </row>
    <row r="40" ht="36" customHeight="1" spans="1:4">
      <c r="A40" s="271"/>
      <c r="B40" s="299"/>
      <c r="C40" s="300"/>
      <c r="D40" s="298"/>
    </row>
    <row r="41" ht="36" customHeight="1" spans="1:4">
      <c r="A41" s="272" t="s">
        <v>1167</v>
      </c>
      <c r="B41" s="297">
        <f>B4+B7+B10+B12+B21+B25+B30+B32+B36+B38</f>
        <v>13196</v>
      </c>
      <c r="C41" s="297">
        <f>C4+C7+C10+C12+C21+C25+C30+C32+C36+C38</f>
        <v>1731</v>
      </c>
      <c r="D41" s="298">
        <f>(C41-B41)/B41</f>
        <v>-0.868823886026069</v>
      </c>
    </row>
    <row r="42" ht="36" customHeight="1" spans="1:4">
      <c r="A42" s="273" t="s">
        <v>116</v>
      </c>
      <c r="B42" s="297">
        <v>-1681</v>
      </c>
      <c r="C42" s="297">
        <f>SUM(C43)</f>
        <v>0</v>
      </c>
      <c r="D42" s="298"/>
    </row>
    <row r="43" ht="36" customHeight="1" spans="1:4">
      <c r="A43" s="274" t="s">
        <v>1168</v>
      </c>
      <c r="B43" s="299">
        <v>1681</v>
      </c>
      <c r="C43" s="300"/>
      <c r="D43" s="298"/>
    </row>
    <row r="44" ht="36" customHeight="1" spans="1:4">
      <c r="A44" s="274" t="s">
        <v>1169</v>
      </c>
      <c r="B44" s="299">
        <v>1731</v>
      </c>
      <c r="C44" s="300"/>
      <c r="D44" s="298"/>
    </row>
    <row r="45" ht="36" customHeight="1" spans="1:4">
      <c r="A45" s="276" t="s">
        <v>1170</v>
      </c>
      <c r="B45" s="297"/>
      <c r="C45" s="301"/>
      <c r="D45" s="298"/>
    </row>
    <row r="46" ht="36" customHeight="1" spans="1:4">
      <c r="A46" s="272" t="s">
        <v>123</v>
      </c>
      <c r="B46" s="297">
        <f>B41+B42+B43+B44+B45</f>
        <v>14927</v>
      </c>
      <c r="C46" s="297">
        <f>C41+C42+C44+C45</f>
        <v>1731</v>
      </c>
      <c r="D46" s="298"/>
    </row>
  </sheetData>
  <autoFilter ref="A3:D46">
    <extLst/>
  </autoFilter>
  <mergeCells count="1">
    <mergeCell ref="A1:D1"/>
  </mergeCells>
  <conditionalFormatting sqref="A45">
    <cfRule type="expression" dxfId="1" priority="3" stopIfTrue="1">
      <formula>"len($A:$A)=3"</formula>
    </cfRule>
  </conditionalFormatting>
  <conditionalFormatting sqref="B45:C45 E45:G45">
    <cfRule type="expression" dxfId="1" priority="2" stopIfTrue="1">
      <formula>"len($A:$A)=3"</formula>
    </cfRule>
  </conditionalFormatting>
  <conditionalFormatting sqref="C45 E45:G45">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D29"/>
  <sheetViews>
    <sheetView workbookViewId="0">
      <selection activeCell="C7" sqref="C7"/>
    </sheetView>
  </sheetViews>
  <sheetFormatPr defaultColWidth="9" defaultRowHeight="15" outlineLevelCol="3"/>
  <cols>
    <col min="1" max="1" width="50.7545454545455" style="280" customWidth="1"/>
    <col min="2" max="3" width="21.6272727272727" style="280" customWidth="1"/>
    <col min="4" max="4" width="23.6272727272727" style="281" customWidth="1"/>
    <col min="5" max="16384" width="9" style="280"/>
  </cols>
  <sheetData>
    <row r="1" ht="45" customHeight="1" spans="1:4">
      <c r="A1" s="282" t="s">
        <v>20</v>
      </c>
      <c r="B1" s="282"/>
      <c r="C1" s="282"/>
      <c r="D1" s="282"/>
    </row>
    <row r="2" s="277" customFormat="1" ht="20.1" customHeight="1" spans="1:4">
      <c r="A2" s="283"/>
      <c r="B2" s="284"/>
      <c r="C2" s="283"/>
      <c r="D2" s="285" t="s">
        <v>49</v>
      </c>
    </row>
    <row r="3" s="278" customFormat="1" ht="45" customHeight="1" spans="1:4">
      <c r="A3" s="286" t="s">
        <v>50</v>
      </c>
      <c r="B3" s="84" t="s">
        <v>124</v>
      </c>
      <c r="C3" s="84" t="s">
        <v>52</v>
      </c>
      <c r="D3" s="84" t="s">
        <v>126</v>
      </c>
    </row>
    <row r="4" s="278" customFormat="1" ht="36" customHeight="1" spans="1:4">
      <c r="A4" s="287" t="s">
        <v>1171</v>
      </c>
      <c r="B4" s="288"/>
      <c r="C4" s="288"/>
      <c r="D4" s="264"/>
    </row>
    <row r="5" ht="36" customHeight="1" spans="1:4">
      <c r="A5" s="287" t="s">
        <v>1172</v>
      </c>
      <c r="B5" s="288"/>
      <c r="C5" s="288"/>
      <c r="D5" s="264"/>
    </row>
    <row r="6" ht="36" customHeight="1" spans="1:4">
      <c r="A6" s="287" t="s">
        <v>1173</v>
      </c>
      <c r="B6" s="288"/>
      <c r="C6" s="288"/>
      <c r="D6" s="264"/>
    </row>
    <row r="7" ht="36" customHeight="1" spans="1:4">
      <c r="A7" s="287" t="s">
        <v>1174</v>
      </c>
      <c r="B7" s="288"/>
      <c r="C7" s="288"/>
      <c r="D7" s="264"/>
    </row>
    <row r="8" ht="36" customHeight="1" spans="1:4">
      <c r="A8" s="287" t="s">
        <v>1175</v>
      </c>
      <c r="B8" s="288"/>
      <c r="C8" s="288"/>
      <c r="D8" s="264"/>
    </row>
    <row r="9" ht="36" customHeight="1" spans="1:4">
      <c r="A9" s="287" t="s">
        <v>1176</v>
      </c>
      <c r="B9" s="288"/>
      <c r="C9" s="288"/>
      <c r="D9" s="264"/>
    </row>
    <row r="10" ht="36" customHeight="1" spans="1:4">
      <c r="A10" s="289" t="s">
        <v>1111</v>
      </c>
      <c r="B10" s="290"/>
      <c r="C10" s="290"/>
      <c r="D10" s="267"/>
    </row>
    <row r="11" ht="36" customHeight="1" spans="1:4">
      <c r="A11" s="289" t="s">
        <v>1115</v>
      </c>
      <c r="B11" s="290"/>
      <c r="C11" s="290"/>
      <c r="D11" s="267"/>
    </row>
    <row r="12" ht="36" customHeight="1" spans="1:4">
      <c r="A12" s="287" t="s">
        <v>1177</v>
      </c>
      <c r="B12" s="288"/>
      <c r="C12" s="288"/>
      <c r="D12" s="264"/>
    </row>
    <row r="13" ht="36" customHeight="1" spans="1:4">
      <c r="A13" s="287" t="s">
        <v>1178</v>
      </c>
      <c r="B13" s="288">
        <v>217</v>
      </c>
      <c r="C13" s="288"/>
      <c r="D13" s="264">
        <f>(C13-B13)/B13</f>
        <v>-1</v>
      </c>
    </row>
    <row r="14" ht="36" customHeight="1" spans="1:4">
      <c r="A14" s="289" t="s">
        <v>1118</v>
      </c>
      <c r="B14" s="290">
        <v>149</v>
      </c>
      <c r="C14" s="290"/>
      <c r="D14" s="264">
        <f>(C14-B14)/B14</f>
        <v>-1</v>
      </c>
    </row>
    <row r="15" ht="36" customHeight="1" spans="1:4">
      <c r="A15" s="289" t="s">
        <v>1119</v>
      </c>
      <c r="B15" s="290">
        <v>68</v>
      </c>
      <c r="C15" s="290"/>
      <c r="D15" s="264">
        <f>(C15-B15)/B15</f>
        <v>-1</v>
      </c>
    </row>
    <row r="16" ht="36" customHeight="1" spans="1:4">
      <c r="A16" s="287" t="s">
        <v>1179</v>
      </c>
      <c r="B16" s="288"/>
      <c r="C16" s="288"/>
      <c r="D16" s="264"/>
    </row>
    <row r="17" ht="36" customHeight="1" spans="1:4">
      <c r="A17" s="287" t="s">
        <v>1180</v>
      </c>
      <c r="B17" s="288"/>
      <c r="C17" s="288"/>
      <c r="D17" s="264"/>
    </row>
    <row r="18" ht="36" customHeight="1" spans="1:4">
      <c r="A18" s="287" t="s">
        <v>1181</v>
      </c>
      <c r="B18" s="288"/>
      <c r="C18" s="288"/>
      <c r="D18" s="264"/>
    </row>
    <row r="19" ht="36" customHeight="1" spans="1:4">
      <c r="A19" s="287" t="s">
        <v>1182</v>
      </c>
      <c r="B19" s="288"/>
      <c r="C19" s="288"/>
      <c r="D19" s="264"/>
    </row>
    <row r="20" ht="36" customHeight="1" spans="1:4">
      <c r="A20" s="291" t="s">
        <v>1183</v>
      </c>
      <c r="B20" s="288"/>
      <c r="C20" s="288"/>
      <c r="D20" s="264"/>
    </row>
    <row r="21" ht="36" customHeight="1" spans="1:4">
      <c r="A21" s="291" t="s">
        <v>1184</v>
      </c>
      <c r="B21" s="288"/>
      <c r="C21" s="288"/>
      <c r="D21" s="264"/>
    </row>
    <row r="22" ht="36" customHeight="1" spans="1:4">
      <c r="A22" s="291" t="s">
        <v>1185</v>
      </c>
      <c r="B22" s="288"/>
      <c r="C22" s="288"/>
      <c r="D22" s="264"/>
    </row>
    <row r="23" ht="36" customHeight="1" spans="1:4">
      <c r="A23" s="292"/>
      <c r="B23" s="290"/>
      <c r="C23" s="290"/>
      <c r="D23" s="264"/>
    </row>
    <row r="24" s="279" customFormat="1" ht="36" customHeight="1" spans="1:4">
      <c r="A24" s="293" t="s">
        <v>1186</v>
      </c>
      <c r="B24" s="288">
        <v>217</v>
      </c>
      <c r="C24" s="288"/>
      <c r="D24" s="264">
        <f>(C24-B24)/B24</f>
        <v>-1</v>
      </c>
    </row>
    <row r="25" ht="36" customHeight="1" spans="1:4">
      <c r="A25" s="294" t="s">
        <v>1129</v>
      </c>
      <c r="B25" s="288"/>
      <c r="C25" s="288"/>
      <c r="D25" s="295"/>
    </row>
    <row r="26" ht="36" customHeight="1" spans="1:4">
      <c r="A26" s="294" t="s">
        <v>81</v>
      </c>
      <c r="B26" s="288"/>
      <c r="C26" s="288"/>
      <c r="D26" s="295"/>
    </row>
    <row r="27" ht="36" customHeight="1" spans="1:4">
      <c r="A27" s="292" t="s">
        <v>1130</v>
      </c>
      <c r="B27" s="290"/>
      <c r="C27" s="290"/>
      <c r="D27" s="296"/>
    </row>
    <row r="28" ht="36" customHeight="1" spans="1:4">
      <c r="A28" s="292" t="s">
        <v>84</v>
      </c>
      <c r="B28" s="290">
        <v>217</v>
      </c>
      <c r="C28" s="290">
        <v>1731</v>
      </c>
      <c r="D28" s="296"/>
    </row>
    <row r="29" ht="36" customHeight="1" spans="1:4">
      <c r="A29" s="293" t="s">
        <v>88</v>
      </c>
      <c r="B29" s="288">
        <v>217</v>
      </c>
      <c r="C29" s="288">
        <v>1731</v>
      </c>
      <c r="D29" s="295"/>
    </row>
  </sheetData>
  <mergeCells count="1">
    <mergeCell ref="A1:D1"/>
  </mergeCells>
  <conditionalFormatting sqref="C9:G9">
    <cfRule type="expression" dxfId="1" priority="3" stopIfTrue="1">
      <formula>"len($A:$A)=3"</formula>
    </cfRule>
  </conditionalFormatting>
  <conditionalFormatting sqref="A26:A27">
    <cfRule type="expression" dxfId="1" priority="1" stopIfTrue="1">
      <formula>"len($A:$A)=3"</formula>
    </cfRule>
  </conditionalFormatting>
  <conditionalFormatting sqref="A5:G15 A16:C20 E16:G20 D16:D24">
    <cfRule type="expression" dxfId="1" priority="4" stopIfTrue="1">
      <formula>"len($A:$A)=3"</formula>
    </cfRule>
  </conditionalFormatting>
  <conditionalFormatting sqref="C13:G13 C14 E14:G14 D14:D24">
    <cfRule type="expression" dxfId="1" priority="2" stopIfTrue="1">
      <formula>"len($A:$A)=3"</formula>
    </cfRule>
  </conditionalFormatting>
  <conditionalFormatting sqref="A25:C25 B26:C27 D25:G27">
    <cfRule type="expression" dxfId="1" priority="5" stopIfTrue="1">
      <formula>"len($A:$A)=3"</formula>
    </cfRule>
  </conditionalFormatting>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55"/>
  <sheetViews>
    <sheetView showZeros="0" zoomScale="85" zoomScaleNormal="85" workbookViewId="0">
      <pane ySplit="3" topLeftCell="A4" activePane="bottomLeft" state="frozen"/>
      <selection/>
      <selection pane="bottomLeft" activeCell="D7" sqref="D7"/>
    </sheetView>
  </sheetViews>
  <sheetFormatPr defaultColWidth="9" defaultRowHeight="15" outlineLevelCol="3"/>
  <cols>
    <col min="1" max="1" width="50.7545454545455" style="256" customWidth="1"/>
    <col min="2" max="3" width="21.6272727272727" style="256" customWidth="1"/>
    <col min="4" max="4" width="23.1272727272727" style="257" customWidth="1"/>
    <col min="5" max="5" width="9.38181818181818" style="256"/>
    <col min="6" max="16384" width="9" style="256"/>
  </cols>
  <sheetData>
    <row r="1" ht="45" customHeight="1" spans="1:4">
      <c r="A1" s="258" t="s">
        <v>1187</v>
      </c>
      <c r="B1" s="258"/>
      <c r="C1" s="258"/>
      <c r="D1" s="258"/>
    </row>
    <row r="2" s="254" customFormat="1" ht="20.1" customHeight="1" spans="1:4">
      <c r="A2" s="259"/>
      <c r="B2" s="259"/>
      <c r="C2" s="259"/>
      <c r="D2" s="260" t="s">
        <v>49</v>
      </c>
    </row>
    <row r="3" s="255" customFormat="1" ht="45" customHeight="1" spans="1:4">
      <c r="A3" s="261" t="s">
        <v>50</v>
      </c>
      <c r="B3" s="262" t="s">
        <v>124</v>
      </c>
      <c r="C3" s="262" t="s">
        <v>52</v>
      </c>
      <c r="D3" s="84" t="s">
        <v>126</v>
      </c>
    </row>
    <row r="4" ht="36" customHeight="1" spans="1:4">
      <c r="A4" s="263" t="s">
        <v>1131</v>
      </c>
      <c r="B4" s="102">
        <f>SUM(B5)</f>
        <v>0</v>
      </c>
      <c r="C4" s="102">
        <f>SUM(C5)</f>
        <v>70</v>
      </c>
      <c r="D4" s="264"/>
    </row>
    <row r="5" ht="36" customHeight="1" spans="1:4">
      <c r="A5" s="265" t="s">
        <v>1132</v>
      </c>
      <c r="B5" s="266"/>
      <c r="C5" s="266">
        <v>70</v>
      </c>
      <c r="D5" s="267"/>
    </row>
    <row r="6" ht="36" customHeight="1" spans="1:4">
      <c r="A6" s="268" t="s">
        <v>1188</v>
      </c>
      <c r="B6" s="266"/>
      <c r="D6" s="267"/>
    </row>
    <row r="7" ht="36" customHeight="1" spans="1:4">
      <c r="A7" s="268" t="s">
        <v>1189</v>
      </c>
      <c r="B7" s="266"/>
      <c r="C7" s="266">
        <v>21</v>
      </c>
      <c r="D7" s="267"/>
    </row>
    <row r="8" ht="36" customHeight="1" spans="1:4">
      <c r="A8" s="269" t="s">
        <v>1134</v>
      </c>
      <c r="B8" s="102">
        <f>SUM(B9)</f>
        <v>0</v>
      </c>
      <c r="C8" s="102">
        <f>SUM(C9)</f>
        <v>17</v>
      </c>
      <c r="D8" s="264"/>
    </row>
    <row r="9" ht="36" customHeight="1" spans="1:4">
      <c r="A9" s="268" t="s">
        <v>1135</v>
      </c>
      <c r="B9" s="266"/>
      <c r="C9" s="266">
        <v>17</v>
      </c>
      <c r="D9" s="267"/>
    </row>
    <row r="10" ht="36" customHeight="1" spans="1:4">
      <c r="A10" s="265" t="s">
        <v>1190</v>
      </c>
      <c r="B10" s="266"/>
      <c r="C10" s="266"/>
      <c r="D10" s="267"/>
    </row>
    <row r="11" ht="36" customHeight="1" spans="1:4">
      <c r="A11" s="269" t="s">
        <v>1137</v>
      </c>
      <c r="B11" s="102"/>
      <c r="C11" s="102"/>
      <c r="D11" s="264"/>
    </row>
    <row r="12" ht="36" customHeight="1" spans="1:4">
      <c r="A12" s="269" t="s">
        <v>1139</v>
      </c>
      <c r="B12" s="102">
        <f>SUM(B13)</f>
        <v>10358</v>
      </c>
      <c r="C12" s="102">
        <f>SUM(C13)</f>
        <v>607</v>
      </c>
      <c r="D12" s="264">
        <f>(C12-B12)/B12</f>
        <v>-0.941397953272833</v>
      </c>
    </row>
    <row r="13" ht="36" customHeight="1" spans="1:4">
      <c r="A13" s="268" t="s">
        <v>1140</v>
      </c>
      <c r="B13" s="266">
        <v>10358</v>
      </c>
      <c r="C13" s="266">
        <v>607</v>
      </c>
      <c r="D13" s="264">
        <f>(C13-B13)/B13</f>
        <v>-0.941397953272833</v>
      </c>
    </row>
    <row r="14" ht="36" customHeight="1" spans="1:4">
      <c r="A14" s="268" t="s">
        <v>1191</v>
      </c>
      <c r="B14" s="266"/>
      <c r="C14" s="266">
        <v>300</v>
      </c>
      <c r="D14" s="264"/>
    </row>
    <row r="15" ht="36" customHeight="1" spans="1:4">
      <c r="A15" s="269" t="s">
        <v>1148</v>
      </c>
      <c r="B15" s="102">
        <f>SUM(B16,B18)</f>
        <v>59</v>
      </c>
      <c r="C15" s="102">
        <f>SUM(C16,C18)</f>
        <v>44</v>
      </c>
      <c r="D15" s="264">
        <f>(C15-B15)/B15</f>
        <v>-0.254237288135593</v>
      </c>
    </row>
    <row r="16" ht="36" customHeight="1" spans="1:4">
      <c r="A16" s="268" t="s">
        <v>1149</v>
      </c>
      <c r="B16" s="266">
        <v>59</v>
      </c>
      <c r="C16" s="266">
        <v>44</v>
      </c>
      <c r="D16" s="264">
        <f>(C16-B16)/B16</f>
        <v>-0.254237288135593</v>
      </c>
    </row>
    <row r="17" ht="36" customHeight="1" spans="1:4">
      <c r="A17" s="268" t="s">
        <v>1192</v>
      </c>
      <c r="B17" s="266">
        <v>15</v>
      </c>
      <c r="C17" s="266"/>
      <c r="D17" s="264">
        <f>(C17-B17)/B17</f>
        <v>-1</v>
      </c>
    </row>
    <row r="18" ht="36" customHeight="1" spans="1:4">
      <c r="A18" s="268" t="s">
        <v>1150</v>
      </c>
      <c r="B18" s="266"/>
      <c r="C18" s="266"/>
      <c r="D18" s="264"/>
    </row>
    <row r="19" ht="36" customHeight="1" spans="1:4">
      <c r="A19" s="265" t="s">
        <v>1193</v>
      </c>
      <c r="B19" s="266"/>
      <c r="C19" s="266"/>
      <c r="D19" s="264"/>
    </row>
    <row r="20" ht="36" customHeight="1" spans="1:4">
      <c r="A20" s="269" t="s">
        <v>1152</v>
      </c>
      <c r="B20" s="102">
        <f>SUM(B21:B29)</f>
        <v>0</v>
      </c>
      <c r="C20" s="102">
        <f>SUM(C21:C29)</f>
        <v>0</v>
      </c>
      <c r="D20" s="264"/>
    </row>
    <row r="21" ht="36" customHeight="1" spans="1:4">
      <c r="A21" s="268" t="s">
        <v>1153</v>
      </c>
      <c r="B21" s="266"/>
      <c r="C21" s="266"/>
      <c r="D21" s="264"/>
    </row>
    <row r="22" ht="36" customHeight="1" spans="1:4">
      <c r="A22" s="265" t="s">
        <v>1194</v>
      </c>
      <c r="B22" s="266"/>
      <c r="C22" s="266"/>
      <c r="D22" s="264"/>
    </row>
    <row r="23" ht="36" customHeight="1" spans="1:4">
      <c r="A23" s="268" t="s">
        <v>1154</v>
      </c>
      <c r="B23" s="266"/>
      <c r="C23" s="266"/>
      <c r="D23" s="264"/>
    </row>
    <row r="24" ht="36" customHeight="1" spans="1:4">
      <c r="A24" s="268" t="s">
        <v>1195</v>
      </c>
      <c r="B24" s="266"/>
      <c r="C24" s="266"/>
      <c r="D24" s="264"/>
    </row>
    <row r="25" ht="36" customHeight="1" spans="1:4">
      <c r="A25" s="268" t="s">
        <v>1196</v>
      </c>
      <c r="B25" s="266"/>
      <c r="C25" s="266"/>
      <c r="D25" s="264"/>
    </row>
    <row r="26" ht="36" customHeight="1" spans="1:4">
      <c r="A26" s="268" t="s">
        <v>1155</v>
      </c>
      <c r="B26" s="266"/>
      <c r="C26" s="266"/>
      <c r="D26" s="264"/>
    </row>
    <row r="27" ht="36" customHeight="1" spans="1:4">
      <c r="A27" s="268" t="s">
        <v>1197</v>
      </c>
      <c r="B27" s="266"/>
      <c r="C27" s="266"/>
      <c r="D27" s="264"/>
    </row>
    <row r="28" ht="36" customHeight="1" spans="1:4">
      <c r="A28" s="268" t="s">
        <v>1198</v>
      </c>
      <c r="B28" s="266"/>
      <c r="C28" s="266"/>
      <c r="D28" s="264"/>
    </row>
    <row r="29" ht="36" customHeight="1" spans="1:4">
      <c r="A29" s="268" t="s">
        <v>1199</v>
      </c>
      <c r="B29" s="266"/>
      <c r="C29" s="266"/>
      <c r="D29" s="264"/>
    </row>
    <row r="30" ht="36" customHeight="1" spans="1:4">
      <c r="A30" s="270" t="s">
        <v>1157</v>
      </c>
      <c r="B30" s="102"/>
      <c r="C30" s="102"/>
      <c r="D30" s="264"/>
    </row>
    <row r="31" ht="36" customHeight="1" spans="1:4">
      <c r="A31" s="271" t="s">
        <v>1158</v>
      </c>
      <c r="B31" s="266"/>
      <c r="C31" s="266"/>
      <c r="D31" s="264"/>
    </row>
    <row r="32" ht="36" customHeight="1" spans="1:4">
      <c r="A32" s="271" t="s">
        <v>1200</v>
      </c>
      <c r="B32" s="266"/>
      <c r="C32" s="266"/>
      <c r="D32" s="264"/>
    </row>
    <row r="33" ht="36" customHeight="1" spans="1:4">
      <c r="A33" s="270" t="s">
        <v>1159</v>
      </c>
      <c r="B33" s="102">
        <f>SUM(B34,B35,B39)</f>
        <v>519</v>
      </c>
      <c r="C33" s="102">
        <f>SUM(C34,C35,C39)</f>
        <v>993</v>
      </c>
      <c r="D33" s="264">
        <f>(C33-B33)/B33</f>
        <v>0.913294797687861</v>
      </c>
    </row>
    <row r="34" ht="36" customHeight="1" spans="1:4">
      <c r="A34" s="271" t="s">
        <v>1160</v>
      </c>
      <c r="B34" s="266"/>
      <c r="C34" s="266"/>
      <c r="D34" s="264"/>
    </row>
    <row r="35" ht="36" customHeight="1" spans="1:4">
      <c r="A35" s="271" t="s">
        <v>1161</v>
      </c>
      <c r="B35" s="266"/>
      <c r="C35" s="266"/>
      <c r="D35" s="264"/>
    </row>
    <row r="36" ht="36" customHeight="1" spans="1:4">
      <c r="A36" s="271" t="s">
        <v>1201</v>
      </c>
      <c r="B36" s="266"/>
      <c r="C36" s="266"/>
      <c r="D36" s="264"/>
    </row>
    <row r="37" ht="36" customHeight="1" spans="1:4">
      <c r="A37" s="271" t="s">
        <v>1202</v>
      </c>
      <c r="B37" s="266"/>
      <c r="C37" s="266"/>
      <c r="D37" s="264"/>
    </row>
    <row r="38" ht="36" customHeight="1" spans="1:4">
      <c r="A38" s="271" t="s">
        <v>1203</v>
      </c>
      <c r="B38" s="266"/>
      <c r="C38" s="266"/>
      <c r="D38" s="264"/>
    </row>
    <row r="39" ht="36" customHeight="1" spans="1:4">
      <c r="A39" s="271" t="s">
        <v>1162</v>
      </c>
      <c r="B39" s="266">
        <f>SUM(B40:B43)</f>
        <v>519</v>
      </c>
      <c r="C39" s="266">
        <f>SUM(C40,C41,C42,C43)</f>
        <v>993</v>
      </c>
      <c r="D39" s="264">
        <f>(C39-B39)/B39</f>
        <v>0.913294797687861</v>
      </c>
    </row>
    <row r="40" ht="36" customHeight="1" spans="1:4">
      <c r="A40" s="271" t="s">
        <v>1204</v>
      </c>
      <c r="B40" s="266">
        <f>121+150</f>
        <v>271</v>
      </c>
      <c r="C40" s="266">
        <v>431</v>
      </c>
      <c r="D40" s="264">
        <f>(C40-B40)/B40</f>
        <v>0.590405904059041</v>
      </c>
    </row>
    <row r="41" ht="36" customHeight="1" spans="1:4">
      <c r="A41" s="271" t="s">
        <v>1205</v>
      </c>
      <c r="B41" s="266">
        <f>38+150</f>
        <v>188</v>
      </c>
      <c r="C41" s="266">
        <v>253</v>
      </c>
      <c r="D41" s="264">
        <f>(C41-B41)/B41</f>
        <v>0.345744680851064</v>
      </c>
    </row>
    <row r="42" ht="36" customHeight="1" spans="1:4">
      <c r="A42" s="271" t="s">
        <v>1206</v>
      </c>
      <c r="B42" s="266">
        <v>60</v>
      </c>
      <c r="C42" s="266">
        <v>164</v>
      </c>
      <c r="D42" s="264">
        <f>(C42-B42)/B42</f>
        <v>1.73333333333333</v>
      </c>
    </row>
    <row r="43" ht="36" customHeight="1" spans="1:4">
      <c r="A43" s="271" t="s">
        <v>1207</v>
      </c>
      <c r="B43" s="266"/>
      <c r="C43" s="266">
        <v>145</v>
      </c>
      <c r="D43" s="264"/>
    </row>
    <row r="44" ht="36" customHeight="1" spans="1:4">
      <c r="A44" s="270" t="s">
        <v>1163</v>
      </c>
      <c r="B44" s="102"/>
      <c r="C44" s="102"/>
      <c r="D44" s="264"/>
    </row>
    <row r="45" ht="36" customHeight="1" spans="1:4">
      <c r="A45" s="270" t="s">
        <v>1165</v>
      </c>
      <c r="B45" s="102"/>
      <c r="C45" s="102"/>
      <c r="D45" s="264"/>
    </row>
    <row r="46" ht="36" customHeight="1" spans="1:4">
      <c r="A46" s="265"/>
      <c r="B46" s="266"/>
      <c r="C46" s="266"/>
      <c r="D46" s="264"/>
    </row>
    <row r="47" ht="36" customHeight="1" spans="1:4">
      <c r="A47" s="272" t="s">
        <v>1208</v>
      </c>
      <c r="B47" s="102">
        <f>B4+B8+B11+B12+B15+B20+B30+B33</f>
        <v>10936</v>
      </c>
      <c r="C47" s="102">
        <f>C4+C8+C11+C12+C15+C20+C30+C33</f>
        <v>1731</v>
      </c>
      <c r="D47" s="264">
        <f>(C47-B47)/B47</f>
        <v>-0.841715435259693</v>
      </c>
    </row>
    <row r="48" ht="36" customHeight="1" spans="1:4">
      <c r="A48" s="273" t="s">
        <v>116</v>
      </c>
      <c r="B48" s="102"/>
      <c r="C48" s="102"/>
      <c r="D48" s="264"/>
    </row>
    <row r="49" ht="36" customHeight="1" spans="1:4">
      <c r="A49" s="274" t="s">
        <v>1209</v>
      </c>
      <c r="B49" s="266"/>
      <c r="C49" s="266"/>
      <c r="D49" s="267"/>
    </row>
    <row r="50" ht="36" customHeight="1" spans="1:4">
      <c r="A50" s="274" t="s">
        <v>1210</v>
      </c>
      <c r="B50" s="266"/>
      <c r="C50" s="266"/>
      <c r="D50" s="267"/>
    </row>
    <row r="51" ht="36" customHeight="1" spans="1:4">
      <c r="A51" s="274" t="s">
        <v>1168</v>
      </c>
      <c r="B51" s="266"/>
      <c r="C51" s="266"/>
      <c r="D51" s="267"/>
    </row>
    <row r="52" ht="36" customHeight="1" spans="1:4">
      <c r="A52" s="274" t="s">
        <v>1169</v>
      </c>
      <c r="B52" s="266"/>
      <c r="C52" s="266"/>
      <c r="D52" s="267"/>
    </row>
    <row r="53" ht="36" customHeight="1" spans="1:4">
      <c r="A53" s="275" t="s">
        <v>1211</v>
      </c>
      <c r="B53" s="266"/>
      <c r="C53" s="266"/>
      <c r="D53" s="264"/>
    </row>
    <row r="54" ht="36" customHeight="1" spans="1:4">
      <c r="A54" s="276" t="s">
        <v>1170</v>
      </c>
      <c r="B54" s="102"/>
      <c r="C54" s="102"/>
      <c r="D54" s="267"/>
    </row>
    <row r="55" ht="36" customHeight="1" spans="1:4">
      <c r="A55" s="272" t="s">
        <v>123</v>
      </c>
      <c r="B55" s="102">
        <f>B47</f>
        <v>10936</v>
      </c>
      <c r="C55" s="102">
        <f>C47</f>
        <v>1731</v>
      </c>
      <c r="D55" s="264"/>
    </row>
  </sheetData>
  <autoFilter ref="A3:D55">
    <extLst/>
  </autoFilter>
  <mergeCells count="1">
    <mergeCell ref="A1:D1"/>
  </mergeCells>
  <conditionalFormatting sqref="A53:G53">
    <cfRule type="expression" dxfId="1" priority="4" stopIfTrue="1">
      <formula>"len($A:$A)=3"</formula>
    </cfRule>
  </conditionalFormatting>
  <conditionalFormatting sqref="C53:G53">
    <cfRule type="expression" dxfId="1" priority="3" stopIfTrue="1">
      <formula>"len($A:$A)=3"</formula>
    </cfRule>
  </conditionalFormatting>
  <conditionalFormatting sqref="A54:G54">
    <cfRule type="expression" dxfId="1" priority="2" stopIfTrue="1">
      <formula>"len($A:$A)=3"</formula>
    </cfRule>
  </conditionalFormatting>
  <conditionalFormatting sqref="C54:G54">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1"/>
  <sheetViews>
    <sheetView showZeros="0" view="pageBreakPreview" zoomScaleNormal="100" workbookViewId="0">
      <selection activeCell="C7" sqref="C7"/>
    </sheetView>
  </sheetViews>
  <sheetFormatPr defaultColWidth="9" defaultRowHeight="14" outlineLevelCol="3"/>
  <cols>
    <col min="1" max="1" width="52.1272727272727" style="182" customWidth="1"/>
    <col min="2" max="4" width="20.6272727272727" customWidth="1"/>
  </cols>
  <sheetData>
    <row r="1" s="241" customFormat="1" ht="45" customHeight="1" spans="1:4">
      <c r="A1" s="242" t="s">
        <v>1212</v>
      </c>
      <c r="B1" s="242"/>
      <c r="C1" s="242"/>
      <c r="D1" s="242"/>
    </row>
    <row r="2" ht="20.1" customHeight="1" spans="1:4">
      <c r="A2" s="243"/>
      <c r="B2" s="244"/>
      <c r="C2" s="245"/>
      <c r="D2" s="245" t="s">
        <v>49</v>
      </c>
    </row>
    <row r="3" ht="45" customHeight="1" spans="1:4">
      <c r="A3" s="179" t="s">
        <v>1075</v>
      </c>
      <c r="B3" s="246" t="str">
        <f>YEAR([3]封面!$B$7)-1&amp;"年预算数"</f>
        <v>2019年预算数</v>
      </c>
      <c r="C3" s="246" t="str">
        <f>YEAR([3]封面!$B$7)&amp;"年预算数"</f>
        <v>2020年预算数</v>
      </c>
      <c r="D3" s="84" t="s">
        <v>126</v>
      </c>
    </row>
    <row r="4" ht="36" customHeight="1" spans="1:4">
      <c r="A4" s="247" t="s">
        <v>1131</v>
      </c>
      <c r="B4" s="248" t="s">
        <v>1069</v>
      </c>
      <c r="C4" s="248" t="s">
        <v>1069</v>
      </c>
      <c r="D4" s="248" t="s">
        <v>1069</v>
      </c>
    </row>
    <row r="5" ht="36" customHeight="1" spans="1:4">
      <c r="A5" s="247" t="s">
        <v>1134</v>
      </c>
      <c r="B5" s="249"/>
      <c r="C5" s="249"/>
      <c r="D5" s="250"/>
    </row>
    <row r="6" ht="36" customHeight="1" spans="1:4">
      <c r="A6" s="247" t="s">
        <v>1137</v>
      </c>
      <c r="B6" s="249"/>
      <c r="C6" s="249"/>
      <c r="D6" s="250"/>
    </row>
    <row r="7" ht="36" customHeight="1" spans="1:4">
      <c r="A7" s="247" t="s">
        <v>1148</v>
      </c>
      <c r="B7" s="249"/>
      <c r="C7" s="249"/>
      <c r="D7" s="250"/>
    </row>
    <row r="8" ht="36" customHeight="1" spans="1:4">
      <c r="A8" s="247" t="s">
        <v>1152</v>
      </c>
      <c r="B8" s="249"/>
      <c r="C8" s="249"/>
      <c r="D8" s="250"/>
    </row>
    <row r="9" ht="36" customHeight="1" spans="1:4">
      <c r="A9" s="247" t="s">
        <v>1159</v>
      </c>
      <c r="B9" s="249"/>
      <c r="C9" s="249"/>
      <c r="D9" s="250"/>
    </row>
    <row r="10" ht="36" customHeight="1" spans="1:4">
      <c r="A10" s="251" t="s">
        <v>1213</v>
      </c>
      <c r="B10" s="252"/>
      <c r="C10" s="252"/>
      <c r="D10" s="253"/>
    </row>
    <row r="11" ht="23.1" customHeight="1" spans="1:1">
      <c r="A11" s="182" t="s">
        <v>1073</v>
      </c>
    </row>
  </sheetData>
  <autoFilter ref="A3:D11">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G38"/>
  <sheetViews>
    <sheetView showZeros="0" workbookViewId="0">
      <selection activeCell="B8" sqref="B8"/>
    </sheetView>
  </sheetViews>
  <sheetFormatPr defaultColWidth="9" defaultRowHeight="15" outlineLevelCol="6"/>
  <cols>
    <col min="1" max="1" width="50.7545454545455" style="198" customWidth="1"/>
    <col min="2" max="4" width="21.6272727272727" style="198" customWidth="1"/>
    <col min="5" max="5" width="13.7545454545455" style="198"/>
    <col min="6" max="16384" width="9" style="198"/>
  </cols>
  <sheetData>
    <row r="1" ht="45" customHeight="1" spans="1:4">
      <c r="A1" s="183" t="s">
        <v>24</v>
      </c>
      <c r="B1" s="183"/>
      <c r="C1" s="183"/>
      <c r="D1" s="183"/>
    </row>
    <row r="2" ht="20.1" customHeight="1" spans="1:4">
      <c r="A2" s="225"/>
      <c r="B2" s="226"/>
      <c r="C2" s="227"/>
      <c r="D2" s="228" t="s">
        <v>1214</v>
      </c>
    </row>
    <row r="3" ht="45" customHeight="1" spans="1:4">
      <c r="A3" s="202" t="s">
        <v>1215</v>
      </c>
      <c r="B3" s="112" t="s">
        <v>51</v>
      </c>
      <c r="C3" s="112" t="s">
        <v>52</v>
      </c>
      <c r="D3" s="112" t="s">
        <v>53</v>
      </c>
    </row>
    <row r="4" ht="36" customHeight="1" spans="1:4">
      <c r="A4" s="203" t="s">
        <v>1216</v>
      </c>
      <c r="B4" s="229">
        <f>SUM(B5:B21)</f>
        <v>193</v>
      </c>
      <c r="C4" s="229">
        <f>SUM(C5:C21)</f>
        <v>205</v>
      </c>
      <c r="D4" s="122">
        <f>(C4-B4)/B4</f>
        <v>0.0621761658031088</v>
      </c>
    </row>
    <row r="5" ht="36" customHeight="1" spans="1:4">
      <c r="A5" s="230" t="s">
        <v>1217</v>
      </c>
      <c r="B5" s="231"/>
      <c r="C5" s="232"/>
      <c r="D5" s="122"/>
    </row>
    <row r="6" ht="36" customHeight="1" spans="1:4">
      <c r="A6" s="230" t="s">
        <v>1218</v>
      </c>
      <c r="B6" s="231"/>
      <c r="C6" s="231"/>
      <c r="D6" s="122"/>
    </row>
    <row r="7" ht="36" customHeight="1" spans="1:4">
      <c r="A7" s="230" t="s">
        <v>1219</v>
      </c>
      <c r="B7" s="233"/>
      <c r="C7" s="232"/>
      <c r="D7" s="122"/>
    </row>
    <row r="8" ht="36" customHeight="1" spans="1:4">
      <c r="A8" s="230" t="s">
        <v>1220</v>
      </c>
      <c r="B8" s="231"/>
      <c r="C8" s="232"/>
      <c r="D8" s="122"/>
    </row>
    <row r="9" ht="36" customHeight="1" spans="1:4">
      <c r="A9" s="230" t="s">
        <v>1221</v>
      </c>
      <c r="B9" s="233"/>
      <c r="C9" s="232"/>
      <c r="D9" s="122"/>
    </row>
    <row r="10" ht="36" customHeight="1" spans="1:4">
      <c r="A10" s="230" t="s">
        <v>1222</v>
      </c>
      <c r="B10" s="231"/>
      <c r="C10" s="232"/>
      <c r="D10" s="122"/>
    </row>
    <row r="11" ht="36" customHeight="1" spans="1:4">
      <c r="A11" s="230" t="s">
        <v>1223</v>
      </c>
      <c r="B11" s="231"/>
      <c r="C11" s="232"/>
      <c r="D11" s="122"/>
    </row>
    <row r="12" ht="36" customHeight="1" spans="1:4">
      <c r="A12" s="234" t="s">
        <v>1224</v>
      </c>
      <c r="B12" s="235"/>
      <c r="C12" s="231"/>
      <c r="D12" s="122"/>
    </row>
    <row r="13" ht="36" customHeight="1" spans="1:4">
      <c r="A13" s="230" t="s">
        <v>1225</v>
      </c>
      <c r="B13" s="235"/>
      <c r="C13" s="232"/>
      <c r="D13" s="122"/>
    </row>
    <row r="14" ht="36" customHeight="1" spans="1:4">
      <c r="A14" s="230" t="s">
        <v>1226</v>
      </c>
      <c r="B14" s="235"/>
      <c r="C14" s="236"/>
      <c r="D14" s="122"/>
    </row>
    <row r="15" ht="36" customHeight="1" spans="1:4">
      <c r="A15" s="230" t="s">
        <v>1227</v>
      </c>
      <c r="B15" s="235"/>
      <c r="C15" s="236"/>
      <c r="D15" s="122"/>
    </row>
    <row r="16" ht="36" customHeight="1" spans="1:4">
      <c r="A16" s="230" t="s">
        <v>1228</v>
      </c>
      <c r="B16" s="231"/>
      <c r="C16" s="232"/>
      <c r="D16" s="122"/>
    </row>
    <row r="17" ht="36" customHeight="1" spans="1:4">
      <c r="A17" s="230" t="s">
        <v>1229</v>
      </c>
      <c r="B17" s="235"/>
      <c r="C17" s="236"/>
      <c r="D17" s="122"/>
    </row>
    <row r="18" ht="36" customHeight="1" spans="1:4">
      <c r="A18" s="230" t="s">
        <v>1230</v>
      </c>
      <c r="B18" s="235"/>
      <c r="C18" s="236"/>
      <c r="D18" s="122"/>
    </row>
    <row r="19" ht="36" customHeight="1" spans="1:4">
      <c r="A19" s="230" t="s">
        <v>1231</v>
      </c>
      <c r="B19" s="231"/>
      <c r="C19" s="236"/>
      <c r="D19" s="122"/>
    </row>
    <row r="20" ht="36" customHeight="1" spans="1:4">
      <c r="A20" s="230" t="s">
        <v>1232</v>
      </c>
      <c r="B20" s="235"/>
      <c r="C20" s="232"/>
      <c r="D20" s="122"/>
    </row>
    <row r="21" ht="36" customHeight="1" spans="1:4">
      <c r="A21" s="230" t="s">
        <v>1233</v>
      </c>
      <c r="B21" s="235">
        <v>193</v>
      </c>
      <c r="C21" s="232">
        <v>205</v>
      </c>
      <c r="D21" s="122">
        <f>(C21-B21)/B21</f>
        <v>0.0621761658031088</v>
      </c>
    </row>
    <row r="22" ht="36" customHeight="1" spans="1:4">
      <c r="A22" s="203" t="s">
        <v>1234</v>
      </c>
      <c r="B22" s="229"/>
      <c r="C22" s="229"/>
      <c r="D22" s="122"/>
    </row>
    <row r="23" ht="36" customHeight="1" spans="1:4">
      <c r="A23" s="204" t="s">
        <v>1235</v>
      </c>
      <c r="B23" s="235"/>
      <c r="C23" s="232"/>
      <c r="D23" s="122"/>
    </row>
    <row r="24" ht="36" customHeight="1" spans="1:4">
      <c r="A24" s="204" t="s">
        <v>1236</v>
      </c>
      <c r="B24" s="235"/>
      <c r="C24" s="232"/>
      <c r="D24" s="122"/>
    </row>
    <row r="25" ht="36" customHeight="1" spans="1:4">
      <c r="A25" s="204" t="s">
        <v>1237</v>
      </c>
      <c r="B25" s="235"/>
      <c r="C25" s="232"/>
      <c r="D25" s="122"/>
    </row>
    <row r="26" ht="36" customHeight="1" spans="1:4">
      <c r="A26" s="203" t="s">
        <v>1238</v>
      </c>
      <c r="B26" s="229"/>
      <c r="C26" s="229"/>
      <c r="D26" s="122"/>
    </row>
    <row r="27" ht="36" customHeight="1" spans="1:4">
      <c r="A27" s="204" t="s">
        <v>1239</v>
      </c>
      <c r="B27" s="235"/>
      <c r="C27" s="232"/>
      <c r="D27" s="122"/>
    </row>
    <row r="28" ht="36" customHeight="1" spans="1:4">
      <c r="A28" s="204" t="s">
        <v>1240</v>
      </c>
      <c r="B28" s="231"/>
      <c r="C28" s="232"/>
      <c r="D28" s="122"/>
    </row>
    <row r="29" ht="36" customHeight="1" spans="1:4">
      <c r="A29" s="204" t="s">
        <v>1241</v>
      </c>
      <c r="B29" s="235"/>
      <c r="C29" s="232"/>
      <c r="D29" s="122"/>
    </row>
    <row r="30" ht="36" customHeight="1" spans="1:4">
      <c r="A30" s="203" t="s">
        <v>1242</v>
      </c>
      <c r="B30" s="229"/>
      <c r="C30" s="229"/>
      <c r="D30" s="122"/>
    </row>
    <row r="31" ht="36" customHeight="1" spans="1:4">
      <c r="A31" s="204" t="s">
        <v>1243</v>
      </c>
      <c r="B31" s="231"/>
      <c r="C31" s="237"/>
      <c r="D31" s="122"/>
    </row>
    <row r="32" ht="36" customHeight="1" spans="1:4">
      <c r="A32" s="204" t="s">
        <v>1244</v>
      </c>
      <c r="B32" s="235"/>
      <c r="C32" s="237"/>
      <c r="D32" s="122"/>
    </row>
    <row r="33" ht="36" customHeight="1" spans="1:4">
      <c r="A33" s="204" t="s">
        <v>1245</v>
      </c>
      <c r="B33" s="235"/>
      <c r="C33" s="236"/>
      <c r="D33" s="122"/>
    </row>
    <row r="34" ht="36" customHeight="1" spans="1:7">
      <c r="A34" s="203" t="s">
        <v>1246</v>
      </c>
      <c r="B34" s="238"/>
      <c r="C34" s="239"/>
      <c r="D34" s="122"/>
      <c r="G34" s="198" t="s">
        <v>1070</v>
      </c>
    </row>
    <row r="35" ht="36" customHeight="1" spans="1:4">
      <c r="A35" s="208" t="s">
        <v>1247</v>
      </c>
      <c r="B35" s="229">
        <f>B4+B22+B26+B30+B34</f>
        <v>193</v>
      </c>
      <c r="C35" s="229">
        <f>C4+C22+C26+C30+C34</f>
        <v>205</v>
      </c>
      <c r="D35" s="122">
        <f>(C35-B35)/B35</f>
        <v>0.0621761658031088</v>
      </c>
    </row>
    <row r="36" ht="36" customHeight="1" spans="1:4">
      <c r="A36" s="240" t="s">
        <v>1248</v>
      </c>
      <c r="B36" s="229">
        <v>53</v>
      </c>
      <c r="C36" s="229"/>
      <c r="D36" s="122"/>
    </row>
    <row r="37" ht="36" customHeight="1" spans="1:4">
      <c r="A37" s="240" t="s">
        <v>1249</v>
      </c>
      <c r="B37" s="231"/>
      <c r="C37" s="237"/>
      <c r="D37" s="122"/>
    </row>
    <row r="38" ht="36" customHeight="1" spans="1:4">
      <c r="A38" s="208" t="s">
        <v>88</v>
      </c>
      <c r="B38" s="229">
        <f>B35+B36+B37</f>
        <v>246</v>
      </c>
      <c r="C38" s="229">
        <f>C35+C36+C37</f>
        <v>205</v>
      </c>
      <c r="D38" s="122"/>
    </row>
  </sheetData>
  <autoFilter ref="A3:D38">
    <extLst/>
  </autoFilter>
  <mergeCells count="1">
    <mergeCell ref="A1:D1"/>
  </mergeCells>
  <conditionalFormatting sqref="E3:G37">
    <cfRule type="cellIs" dxfId="3" priority="4" stopIfTrue="1" operator="lessThanOrEqual">
      <formula>-1</formula>
    </cfRule>
  </conditionalFormatting>
  <conditionalFormatting sqref="E4:G7">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D24"/>
  <sheetViews>
    <sheetView showZeros="0" view="pageBreakPreview" zoomScaleNormal="100" workbookViewId="0">
      <selection activeCell="D7" sqref="D7"/>
    </sheetView>
  </sheetViews>
  <sheetFormatPr defaultColWidth="9" defaultRowHeight="15" outlineLevelCol="3"/>
  <cols>
    <col min="1" max="1" width="50.7545454545455" style="198" customWidth="1"/>
    <col min="2" max="4" width="21.6272727272727" style="198" customWidth="1"/>
    <col min="5" max="16384" width="9" style="198"/>
  </cols>
  <sheetData>
    <row r="1" ht="45" customHeight="1" spans="1:4">
      <c r="A1" s="183" t="s">
        <v>25</v>
      </c>
      <c r="B1" s="183"/>
      <c r="C1" s="183"/>
      <c r="D1" s="183"/>
    </row>
    <row r="2" ht="20.1" customHeight="1" spans="1:4">
      <c r="A2" s="184"/>
      <c r="B2" s="184"/>
      <c r="C2" s="184"/>
      <c r="D2" s="214" t="s">
        <v>49</v>
      </c>
    </row>
    <row r="3" ht="45" customHeight="1" spans="1:4">
      <c r="A3" s="215" t="s">
        <v>50</v>
      </c>
      <c r="B3" s="84" t="s">
        <v>51</v>
      </c>
      <c r="C3" s="84" t="s">
        <v>52</v>
      </c>
      <c r="D3" s="84" t="s">
        <v>53</v>
      </c>
    </row>
    <row r="4" ht="35.1" customHeight="1" spans="1:4">
      <c r="A4" s="174" t="s">
        <v>1250</v>
      </c>
      <c r="B4" s="216">
        <f>SUM(B5:B9)</f>
        <v>53</v>
      </c>
      <c r="C4" s="216">
        <f>SUM(C5:C9)</f>
        <v>0</v>
      </c>
      <c r="D4" s="217">
        <f>(C4-B4)/B4</f>
        <v>-1</v>
      </c>
    </row>
    <row r="5" ht="35.1" customHeight="1" spans="1:4">
      <c r="A5" s="176" t="s">
        <v>1251</v>
      </c>
      <c r="B5" s="218">
        <v>53</v>
      </c>
      <c r="C5" s="218"/>
      <c r="D5" s="217">
        <f t="shared" ref="D5:D20" si="0">(C5-B5)/B5</f>
        <v>-1</v>
      </c>
    </row>
    <row r="6" ht="35.1" customHeight="1" spans="1:4">
      <c r="A6" s="176" t="s">
        <v>1252</v>
      </c>
      <c r="B6" s="218"/>
      <c r="C6" s="218"/>
      <c r="D6" s="217"/>
    </row>
    <row r="7" ht="35.1" customHeight="1" spans="1:4">
      <c r="A7" s="176" t="s">
        <v>1253</v>
      </c>
      <c r="B7" s="218"/>
      <c r="C7" s="218"/>
      <c r="D7" s="217"/>
    </row>
    <row r="8" ht="35.1" customHeight="1" spans="1:4">
      <c r="A8" s="176" t="s">
        <v>1254</v>
      </c>
      <c r="B8" s="218"/>
      <c r="C8" s="218"/>
      <c r="D8" s="217"/>
    </row>
    <row r="9" ht="35.1" customHeight="1" spans="1:4">
      <c r="A9" s="176" t="s">
        <v>1255</v>
      </c>
      <c r="B9" s="218"/>
      <c r="C9" s="218"/>
      <c r="D9" s="217"/>
    </row>
    <row r="10" ht="35.1" customHeight="1" spans="1:4">
      <c r="A10" s="174" t="s">
        <v>1256</v>
      </c>
      <c r="B10" s="219"/>
      <c r="C10" s="219"/>
      <c r="D10" s="217"/>
    </row>
    <row r="11" ht="35.1" customHeight="1" spans="1:4">
      <c r="A11" s="176" t="s">
        <v>1257</v>
      </c>
      <c r="B11" s="218"/>
      <c r="C11" s="218"/>
      <c r="D11" s="217"/>
    </row>
    <row r="12" ht="35.1" customHeight="1" spans="1:4">
      <c r="A12" s="176" t="s">
        <v>1258</v>
      </c>
      <c r="B12" s="218"/>
      <c r="C12" s="220"/>
      <c r="D12" s="217"/>
    </row>
    <row r="13" ht="35.1" customHeight="1" spans="1:4">
      <c r="A13" s="176" t="s">
        <v>1259</v>
      </c>
      <c r="B13" s="218"/>
      <c r="C13" s="218"/>
      <c r="D13" s="217"/>
    </row>
    <row r="14" ht="35.1" customHeight="1" spans="1:4">
      <c r="A14" s="176" t="s">
        <v>1260</v>
      </c>
      <c r="B14" s="218"/>
      <c r="C14" s="218"/>
      <c r="D14" s="217"/>
    </row>
    <row r="15" ht="35.1" customHeight="1" spans="1:4">
      <c r="A15" s="176" t="s">
        <v>1261</v>
      </c>
      <c r="B15" s="218"/>
      <c r="C15" s="218"/>
      <c r="D15" s="217"/>
    </row>
    <row r="16" s="213" customFormat="1" ht="35.1" customHeight="1" spans="1:4">
      <c r="A16" s="174" t="s">
        <v>1262</v>
      </c>
      <c r="B16" s="219"/>
      <c r="C16" s="219"/>
      <c r="D16" s="217"/>
    </row>
    <row r="17" ht="35.1" customHeight="1" spans="1:4">
      <c r="A17" s="176" t="s">
        <v>1263</v>
      </c>
      <c r="B17" s="218"/>
      <c r="C17" s="218"/>
      <c r="D17" s="217"/>
    </row>
    <row r="18" ht="35.1" customHeight="1" spans="1:4">
      <c r="A18" s="174" t="s">
        <v>1264</v>
      </c>
      <c r="B18" s="219">
        <f>SUM(B19)</f>
        <v>135</v>
      </c>
      <c r="C18" s="219">
        <f>SUM(C19)</f>
        <v>133</v>
      </c>
      <c r="D18" s="217">
        <f t="shared" si="0"/>
        <v>-0.0148148148148148</v>
      </c>
    </row>
    <row r="19" ht="35.1" customHeight="1" spans="1:4">
      <c r="A19" s="176" t="s">
        <v>1265</v>
      </c>
      <c r="B19" s="218">
        <v>135</v>
      </c>
      <c r="C19" s="218">
        <v>133</v>
      </c>
      <c r="D19" s="217">
        <f t="shared" si="0"/>
        <v>-0.0148148148148148</v>
      </c>
    </row>
    <row r="20" ht="35.1" customHeight="1" spans="1:4">
      <c r="A20" s="221" t="s">
        <v>1266</v>
      </c>
      <c r="B20" s="219">
        <f>B4+B10+B16+B18</f>
        <v>188</v>
      </c>
      <c r="C20" s="219">
        <f>C4+C10+C16+C18</f>
        <v>133</v>
      </c>
      <c r="D20" s="217">
        <f t="shared" si="0"/>
        <v>-0.292553191489362</v>
      </c>
    </row>
    <row r="21" ht="35.1" customHeight="1" spans="1:4">
      <c r="A21" s="222" t="s">
        <v>116</v>
      </c>
      <c r="B21" s="219"/>
      <c r="C21" s="219"/>
      <c r="D21" s="217"/>
    </row>
    <row r="22" ht="35.1" customHeight="1" spans="1:4">
      <c r="A22" s="223" t="s">
        <v>1267</v>
      </c>
      <c r="B22" s="218">
        <v>58</v>
      </c>
      <c r="C22" s="218">
        <v>72</v>
      </c>
      <c r="D22" s="217"/>
    </row>
    <row r="23" ht="35.1" customHeight="1" spans="1:4">
      <c r="A23" s="224" t="s">
        <v>1268</v>
      </c>
      <c r="B23" s="219"/>
      <c r="C23" s="219"/>
      <c r="D23" s="188"/>
    </row>
    <row r="24" ht="35.1" customHeight="1" spans="1:4">
      <c r="A24" s="191" t="s">
        <v>123</v>
      </c>
      <c r="B24" s="219">
        <f>B20+B21+B22+B23</f>
        <v>246</v>
      </c>
      <c r="C24" s="219">
        <f>C20+C21+C22+C23</f>
        <v>205</v>
      </c>
      <c r="D24" s="188"/>
    </row>
  </sheetData>
  <autoFilter ref="A3:D24">
    <extLst/>
  </autoFilter>
  <mergeCells count="1">
    <mergeCell ref="A1:D1"/>
  </mergeCells>
  <conditionalFormatting sqref="D4:G4 E5:G5 D5:D22">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D23"/>
  <sheetViews>
    <sheetView showZeros="0" view="pageBreakPreview" zoomScaleNormal="100" workbookViewId="0">
      <selection activeCell="C9" sqref="C9"/>
    </sheetView>
  </sheetViews>
  <sheetFormatPr defaultColWidth="9" defaultRowHeight="15" outlineLevelCol="3"/>
  <cols>
    <col min="1" max="1" width="52.6272727272727" style="197" customWidth="1"/>
    <col min="2" max="2" width="21.6272727272727" style="197" customWidth="1"/>
    <col min="3" max="3" width="21.6272727272727" style="198" customWidth="1"/>
    <col min="4" max="4" width="21.6272727272727" style="197" customWidth="1"/>
    <col min="5" max="16384" width="9" style="197"/>
  </cols>
  <sheetData>
    <row r="1" ht="45" customHeight="1" spans="1:4">
      <c r="A1" s="199" t="s">
        <v>26</v>
      </c>
      <c r="B1" s="199"/>
      <c r="C1" s="199"/>
      <c r="D1" s="199"/>
    </row>
    <row r="2" ht="20.1" customHeight="1" spans="1:4">
      <c r="A2" s="200"/>
      <c r="B2" s="200"/>
      <c r="C2" s="184"/>
      <c r="D2" s="201" t="s">
        <v>49</v>
      </c>
    </row>
    <row r="3" ht="45" customHeight="1" spans="1:4">
      <c r="A3" s="202" t="s">
        <v>1215</v>
      </c>
      <c r="B3" s="111" t="s">
        <v>51</v>
      </c>
      <c r="C3" s="112" t="s">
        <v>52</v>
      </c>
      <c r="D3" s="112" t="s">
        <v>53</v>
      </c>
    </row>
    <row r="4" ht="36" customHeight="1" spans="1:4">
      <c r="A4" s="203" t="s">
        <v>1269</v>
      </c>
      <c r="B4" s="121"/>
      <c r="C4" s="121"/>
      <c r="D4" s="92"/>
    </row>
    <row r="5" ht="36" customHeight="1" spans="1:4">
      <c r="A5" s="204" t="s">
        <v>1218</v>
      </c>
      <c r="B5" s="189"/>
      <c r="C5" s="189"/>
      <c r="D5" s="158"/>
    </row>
    <row r="6" ht="36" customHeight="1" spans="1:4">
      <c r="A6" s="204" t="s">
        <v>1219</v>
      </c>
      <c r="B6" s="189"/>
      <c r="C6" s="189"/>
      <c r="D6" s="90"/>
    </row>
    <row r="7" ht="36" customHeight="1" spans="1:4">
      <c r="A7" s="204" t="s">
        <v>1221</v>
      </c>
      <c r="B7" s="189"/>
      <c r="C7" s="189"/>
      <c r="D7" s="90"/>
    </row>
    <row r="8" ht="36" customHeight="1" spans="1:4">
      <c r="A8" s="204" t="s">
        <v>1223</v>
      </c>
      <c r="B8" s="189"/>
      <c r="C8" s="189"/>
      <c r="D8" s="158"/>
    </row>
    <row r="9" ht="36" customHeight="1" spans="1:4">
      <c r="A9" s="204" t="s">
        <v>1224</v>
      </c>
      <c r="B9" s="189"/>
      <c r="C9" s="189"/>
      <c r="D9" s="90"/>
    </row>
    <row r="10" ht="36" customHeight="1" spans="1:4">
      <c r="A10" s="204" t="s">
        <v>1225</v>
      </c>
      <c r="B10" s="189"/>
      <c r="C10" s="189"/>
      <c r="D10" s="90"/>
    </row>
    <row r="11" ht="36" customHeight="1" spans="1:4">
      <c r="A11" s="204" t="s">
        <v>1226</v>
      </c>
      <c r="B11" s="189"/>
      <c r="C11" s="189"/>
      <c r="D11" s="90"/>
    </row>
    <row r="12" ht="36" customHeight="1" spans="1:4">
      <c r="A12" s="204" t="s">
        <v>1228</v>
      </c>
      <c r="B12" s="117"/>
      <c r="C12" s="205"/>
      <c r="D12" s="90"/>
    </row>
    <row r="13" ht="36" customHeight="1" spans="1:4">
      <c r="A13" s="204" t="s">
        <v>1229</v>
      </c>
      <c r="B13" s="189"/>
      <c r="C13" s="189"/>
      <c r="D13" s="90"/>
    </row>
    <row r="14" ht="36" customHeight="1" spans="1:4">
      <c r="A14" s="204" t="s">
        <v>1230</v>
      </c>
      <c r="B14" s="189"/>
      <c r="C14" s="189"/>
      <c r="D14" s="90"/>
    </row>
    <row r="15" ht="36" customHeight="1" spans="1:4">
      <c r="A15" s="204" t="s">
        <v>1232</v>
      </c>
      <c r="B15" s="117"/>
      <c r="C15" s="205"/>
      <c r="D15" s="158"/>
    </row>
    <row r="16" ht="36" customHeight="1" spans="1:4">
      <c r="A16" s="204" t="s">
        <v>1233</v>
      </c>
      <c r="B16" s="189">
        <v>193</v>
      </c>
      <c r="C16" s="189">
        <v>205</v>
      </c>
      <c r="D16" s="90">
        <f>(C16-B16)/B16</f>
        <v>0.0621761658031088</v>
      </c>
    </row>
    <row r="17" ht="36" customHeight="1" spans="1:4">
      <c r="A17" s="203" t="s">
        <v>1270</v>
      </c>
      <c r="B17" s="206"/>
      <c r="C17" s="206"/>
      <c r="D17" s="92"/>
    </row>
    <row r="18" ht="36" customHeight="1" spans="1:4">
      <c r="A18" s="204" t="s">
        <v>1235</v>
      </c>
      <c r="B18" s="205"/>
      <c r="C18" s="205"/>
      <c r="D18" s="90"/>
    </row>
    <row r="19" ht="36" customHeight="1" spans="1:4">
      <c r="A19" s="203" t="s">
        <v>1271</v>
      </c>
      <c r="B19" s="187"/>
      <c r="C19" s="187"/>
      <c r="D19" s="92"/>
    </row>
    <row r="20" ht="36" customHeight="1" spans="1:4">
      <c r="A20" s="204" t="s">
        <v>1244</v>
      </c>
      <c r="B20" s="117"/>
      <c r="C20" s="207"/>
      <c r="D20" s="158"/>
    </row>
    <row r="21" ht="36" customHeight="1" spans="1:4">
      <c r="A21" s="208" t="s">
        <v>1272</v>
      </c>
      <c r="B21" s="121">
        <v>193</v>
      </c>
      <c r="C21" s="121">
        <v>205</v>
      </c>
      <c r="D21" s="90">
        <f>(C21-B21)/B21</f>
        <v>0.0621761658031088</v>
      </c>
    </row>
    <row r="22" ht="36" customHeight="1" spans="1:4">
      <c r="A22" s="209" t="s">
        <v>1249</v>
      </c>
      <c r="B22" s="210"/>
      <c r="C22" s="187"/>
      <c r="D22" s="92"/>
    </row>
    <row r="23" ht="36" customHeight="1" spans="1:4">
      <c r="A23" s="211" t="s">
        <v>88</v>
      </c>
      <c r="B23" s="212">
        <v>193</v>
      </c>
      <c r="C23" s="212">
        <v>205</v>
      </c>
      <c r="D23" s="92"/>
    </row>
  </sheetData>
  <autoFilter ref="A3:D23">
    <extLst/>
  </autoFilter>
  <mergeCells count="1">
    <mergeCell ref="A1:D1"/>
  </mergeCells>
  <conditionalFormatting sqref="D4:G14 D16:G23">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D16"/>
  <sheetViews>
    <sheetView showZeros="0" view="pageBreakPreview" zoomScaleNormal="100" workbookViewId="0">
      <selection activeCell="C6" sqref="C6"/>
    </sheetView>
  </sheetViews>
  <sheetFormatPr defaultColWidth="9" defaultRowHeight="14" outlineLevelCol="3"/>
  <cols>
    <col min="1" max="1" width="50.7545454545455" style="182" customWidth="1"/>
    <col min="2" max="4" width="21.6272727272727" style="182" customWidth="1"/>
    <col min="5" max="16384" width="9" style="182"/>
  </cols>
  <sheetData>
    <row r="1" ht="45" customHeight="1" spans="1:4">
      <c r="A1" s="183" t="s">
        <v>1273</v>
      </c>
      <c r="B1" s="183"/>
      <c r="C1" s="183"/>
      <c r="D1" s="183"/>
    </row>
    <row r="2" ht="20.1" customHeight="1" spans="1:4">
      <c r="A2" s="184"/>
      <c r="B2" s="184"/>
      <c r="C2" s="184"/>
      <c r="D2" s="185" t="s">
        <v>49</v>
      </c>
    </row>
    <row r="3" ht="45" customHeight="1" spans="1:4">
      <c r="A3" s="186" t="s">
        <v>1274</v>
      </c>
      <c r="B3" s="84" t="s">
        <v>51</v>
      </c>
      <c r="C3" s="85" t="s">
        <v>52</v>
      </c>
      <c r="D3" s="85" t="s">
        <v>53</v>
      </c>
    </row>
    <row r="4" ht="36" customHeight="1" spans="1:4">
      <c r="A4" s="174" t="s">
        <v>1256</v>
      </c>
      <c r="B4" s="187"/>
      <c r="C4" s="187"/>
      <c r="D4" s="188"/>
    </row>
    <row r="5" ht="36" customHeight="1" spans="1:4">
      <c r="A5" s="176" t="s">
        <v>1257</v>
      </c>
      <c r="B5" s="189"/>
      <c r="C5" s="189"/>
      <c r="D5" s="190"/>
    </row>
    <row r="6" ht="36" customHeight="1" spans="1:4">
      <c r="A6" s="176" t="s">
        <v>1261</v>
      </c>
      <c r="B6" s="189"/>
      <c r="C6" s="189"/>
      <c r="D6" s="190"/>
    </row>
    <row r="7" ht="36" customHeight="1" spans="1:4">
      <c r="A7" s="174" t="s">
        <v>1262</v>
      </c>
      <c r="B7" s="187"/>
      <c r="C7" s="187"/>
      <c r="D7" s="188"/>
    </row>
    <row r="8" ht="36" customHeight="1" spans="1:4">
      <c r="A8" s="176" t="s">
        <v>1263</v>
      </c>
      <c r="B8" s="189"/>
      <c r="C8" s="189"/>
      <c r="D8" s="190"/>
    </row>
    <row r="9" ht="36" customHeight="1" spans="1:4">
      <c r="A9" s="174" t="s">
        <v>1264</v>
      </c>
      <c r="B9" s="187">
        <f>B10</f>
        <v>135</v>
      </c>
      <c r="C9" s="187">
        <v>133</v>
      </c>
      <c r="D9" s="188">
        <f>(C9-B9)/B9</f>
        <v>-0.0148148148148148</v>
      </c>
    </row>
    <row r="10" ht="36" customHeight="1" spans="1:4">
      <c r="A10" s="176" t="s">
        <v>1265</v>
      </c>
      <c r="B10" s="189">
        <v>135</v>
      </c>
      <c r="C10" s="189">
        <v>133</v>
      </c>
      <c r="D10" s="188">
        <f>(C10-B10)/B10</f>
        <v>-0.0148148148148148</v>
      </c>
    </row>
    <row r="11" ht="36" customHeight="1" spans="1:4">
      <c r="A11" s="191" t="s">
        <v>1275</v>
      </c>
      <c r="B11" s="187">
        <f>B4+B7+B9</f>
        <v>135</v>
      </c>
      <c r="C11" s="187">
        <f>C4+C7+C9</f>
        <v>133</v>
      </c>
      <c r="D11" s="188">
        <f>(C11-B11)/B11</f>
        <v>-0.0148148148148148</v>
      </c>
    </row>
    <row r="12" ht="36" customHeight="1" spans="1:4">
      <c r="A12" s="192" t="s">
        <v>116</v>
      </c>
      <c r="B12" s="187"/>
      <c r="C12" s="187"/>
      <c r="D12" s="188"/>
    </row>
    <row r="13" ht="36" customHeight="1" spans="1:4">
      <c r="A13" s="193" t="s">
        <v>1276</v>
      </c>
      <c r="B13" s="194"/>
      <c r="C13" s="189"/>
      <c r="D13" s="188"/>
    </row>
    <row r="14" ht="36" customHeight="1" spans="1:4">
      <c r="A14" s="193" t="s">
        <v>1267</v>
      </c>
      <c r="B14" s="194">
        <v>58</v>
      </c>
      <c r="C14" s="194">
        <v>72</v>
      </c>
      <c r="D14" s="188">
        <f t="shared" ref="D14" si="0">(C14-B14)/B14</f>
        <v>0.241379310344828</v>
      </c>
    </row>
    <row r="15" ht="36" customHeight="1" spans="1:4">
      <c r="A15" s="195" t="s">
        <v>1268</v>
      </c>
      <c r="B15" s="196"/>
      <c r="C15" s="187"/>
      <c r="D15" s="188"/>
    </row>
    <row r="16" ht="36" customHeight="1" spans="1:4">
      <c r="A16" s="191" t="s">
        <v>123</v>
      </c>
      <c r="B16" s="187">
        <f>B11+B12+B14+B15</f>
        <v>193</v>
      </c>
      <c r="C16" s="187">
        <f>C11+C12+C14+C15</f>
        <v>205</v>
      </c>
      <c r="D16" s="188"/>
    </row>
  </sheetData>
  <autoFilter ref="A3:D16">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B21"/>
  <sheetViews>
    <sheetView view="pageBreakPreview" zoomScaleNormal="100" workbookViewId="0">
      <selection activeCell="B8" sqref="B8"/>
    </sheetView>
  </sheetViews>
  <sheetFormatPr defaultColWidth="9" defaultRowHeight="15" outlineLevelCol="1"/>
  <cols>
    <col min="1" max="1" width="36.2545454545455" style="163" customWidth="1"/>
    <col min="2" max="2" width="45.5" style="165" customWidth="1"/>
    <col min="3" max="3" width="12.6272727272727" style="163"/>
    <col min="4" max="16374" width="9" style="163"/>
    <col min="16375" max="16376" width="35.6272727272727" style="163"/>
    <col min="16377" max="16377" width="9" style="163"/>
    <col min="16378" max="16384" width="9" style="166"/>
  </cols>
  <sheetData>
    <row r="1" s="163" customFormat="1" ht="45" customHeight="1" spans="1:2">
      <c r="A1" s="167" t="s">
        <v>1277</v>
      </c>
      <c r="B1" s="168"/>
    </row>
    <row r="2" s="163" customFormat="1" ht="20.1" customHeight="1" spans="1:2">
      <c r="A2" s="169"/>
      <c r="B2" s="170" t="s">
        <v>49</v>
      </c>
    </row>
    <row r="3" s="164" customFormat="1" ht="45" customHeight="1" spans="1:2">
      <c r="A3" s="171" t="s">
        <v>1063</v>
      </c>
      <c r="B3" s="171" t="s">
        <v>1278</v>
      </c>
    </row>
    <row r="4" s="163" customFormat="1" ht="36" customHeight="1" spans="1:2">
      <c r="A4" s="177" t="s">
        <v>1069</v>
      </c>
      <c r="B4" s="173" t="s">
        <v>1069</v>
      </c>
    </row>
    <row r="5" s="163" customFormat="1" ht="36" customHeight="1" spans="1:2">
      <c r="A5" s="177"/>
      <c r="B5" s="175"/>
    </row>
    <row r="6" s="163" customFormat="1" ht="36" customHeight="1" spans="1:2">
      <c r="A6" s="177"/>
      <c r="B6" s="175"/>
    </row>
    <row r="7" s="163" customFormat="1" ht="36" customHeight="1" spans="1:2">
      <c r="A7" s="177"/>
      <c r="B7" s="175"/>
    </row>
    <row r="8" s="163" customFormat="1" ht="36" customHeight="1" spans="1:2">
      <c r="A8" s="177"/>
      <c r="B8" s="175"/>
    </row>
    <row r="9" s="163" customFormat="1" ht="36" customHeight="1" spans="1:2">
      <c r="A9" s="177"/>
      <c r="B9" s="175"/>
    </row>
    <row r="10" s="163" customFormat="1" ht="36" customHeight="1" spans="1:2">
      <c r="A10" s="177"/>
      <c r="B10" s="175"/>
    </row>
    <row r="11" s="163" customFormat="1" ht="36" customHeight="1" spans="1:2">
      <c r="A11" s="177"/>
      <c r="B11" s="175"/>
    </row>
    <row r="12" s="163" customFormat="1" ht="36" customHeight="1" spans="1:2">
      <c r="A12" s="177"/>
      <c r="B12" s="175"/>
    </row>
    <row r="13" s="163" customFormat="1" ht="36" customHeight="1" spans="1:2">
      <c r="A13" s="177"/>
      <c r="B13" s="175"/>
    </row>
    <row r="14" s="163" customFormat="1" ht="36" customHeight="1" spans="1:2">
      <c r="A14" s="177"/>
      <c r="B14" s="175"/>
    </row>
    <row r="15" s="163" customFormat="1" ht="36" customHeight="1" spans="1:2">
      <c r="A15" s="177"/>
      <c r="B15" s="175"/>
    </row>
    <row r="16" s="163" customFormat="1" ht="36" customHeight="1" spans="1:2">
      <c r="A16" s="177"/>
      <c r="B16" s="175"/>
    </row>
    <row r="17" s="163" customFormat="1" ht="36" customHeight="1" spans="1:2">
      <c r="A17" s="177"/>
      <c r="B17" s="175"/>
    </row>
    <row r="18" s="163" customFormat="1" ht="36" customHeight="1" spans="1:2">
      <c r="A18" s="177"/>
      <c r="B18" s="175"/>
    </row>
    <row r="19" s="163" customFormat="1" ht="36" customHeight="1" spans="1:2">
      <c r="A19" s="177"/>
      <c r="B19" s="175"/>
    </row>
    <row r="20" s="163" customFormat="1" ht="30.95" customHeight="1" spans="1:2">
      <c r="A20" s="179" t="s">
        <v>1279</v>
      </c>
      <c r="B20" s="180"/>
    </row>
    <row r="21" ht="36" customHeight="1" spans="1:2">
      <c r="A21" s="181" t="s">
        <v>1073</v>
      </c>
      <c r="B21" s="181"/>
    </row>
  </sheetData>
  <mergeCells count="2">
    <mergeCell ref="A1:B1"/>
    <mergeCell ref="A21:B21"/>
  </mergeCells>
  <conditionalFormatting sqref="B3:G3">
    <cfRule type="cellIs" dxfId="0" priority="2" stopIfTrue="1" operator="lessThanOrEqual">
      <formula>-1</formula>
    </cfRule>
  </conditionalFormatting>
  <conditionalFormatting sqref="C1:G2">
    <cfRule type="cellIs" dxfId="0" priority="3" stopIfTrue="1" operator="greaterThanOrEqual">
      <formula>10</formula>
    </cfRule>
    <cfRule type="cellIs" dxfId="0" priority="4" stopIfTrue="1" operator="lessThanOrEqual">
      <formula>-1</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XEW21"/>
  <sheetViews>
    <sheetView view="pageBreakPreview" zoomScaleNormal="100" workbookViewId="0">
      <selection activeCell="B8" sqref="B8"/>
    </sheetView>
  </sheetViews>
  <sheetFormatPr defaultColWidth="9" defaultRowHeight="15"/>
  <cols>
    <col min="1" max="1" width="46.6272727272727" style="163" customWidth="1"/>
    <col min="2" max="2" width="38" style="165" customWidth="1"/>
    <col min="3" max="16371" width="9" style="163"/>
    <col min="16372" max="16373" width="35.6272727272727" style="163"/>
    <col min="16374" max="16374" width="9" style="163"/>
    <col min="16375" max="16384" width="9" style="166"/>
  </cols>
  <sheetData>
    <row r="1" s="163" customFormat="1" ht="45" customHeight="1" spans="1:2">
      <c r="A1" s="167" t="s">
        <v>1280</v>
      </c>
      <c r="B1" s="168"/>
    </row>
    <row r="2" s="163" customFormat="1" ht="20.1" customHeight="1" spans="1:2">
      <c r="A2" s="169"/>
      <c r="B2" s="170" t="s">
        <v>49</v>
      </c>
    </row>
    <row r="3" s="164" customFormat="1" ht="45" customHeight="1" spans="1:2">
      <c r="A3" s="171" t="s">
        <v>1281</v>
      </c>
      <c r="B3" s="171" t="s">
        <v>1278</v>
      </c>
    </row>
    <row r="4" s="163" customFormat="1" ht="36" customHeight="1" spans="1:2">
      <c r="A4" s="172" t="s">
        <v>1069</v>
      </c>
      <c r="B4" s="173" t="s">
        <v>1069</v>
      </c>
    </row>
    <row r="5" s="163" customFormat="1" ht="36" customHeight="1" spans="1:2">
      <c r="A5" s="174"/>
      <c r="B5" s="175"/>
    </row>
    <row r="6" s="163" customFormat="1" ht="36" customHeight="1" spans="1:2">
      <c r="A6" s="174"/>
      <c r="B6" s="175"/>
    </row>
    <row r="7" s="163" customFormat="1" ht="36" customHeight="1" spans="1:2">
      <c r="A7" s="174"/>
      <c r="B7" s="175"/>
    </row>
    <row r="8" s="163" customFormat="1" ht="36" customHeight="1" spans="1:2">
      <c r="A8" s="174"/>
      <c r="B8" s="175"/>
    </row>
    <row r="9" s="163" customFormat="1" ht="36" customHeight="1" spans="1:2">
      <c r="A9" s="174"/>
      <c r="B9" s="175"/>
    </row>
    <row r="10" s="163" customFormat="1" ht="36" customHeight="1" spans="1:2">
      <c r="A10" s="176"/>
      <c r="B10" s="175"/>
    </row>
    <row r="11" s="163" customFormat="1" ht="36" customHeight="1" spans="1:2">
      <c r="A11" s="177"/>
      <c r="B11" s="175"/>
    </row>
    <row r="12" s="163" customFormat="1" ht="36" customHeight="1" spans="1:2">
      <c r="A12" s="178"/>
      <c r="B12" s="175"/>
    </row>
    <row r="13" s="163" customFormat="1" ht="36" customHeight="1" spans="1:2">
      <c r="A13" s="178"/>
      <c r="B13" s="175"/>
    </row>
    <row r="14" s="163" customFormat="1" ht="36" customHeight="1" spans="1:2">
      <c r="A14" s="178"/>
      <c r="B14" s="175"/>
    </row>
    <row r="15" s="163" customFormat="1" ht="36" customHeight="1" spans="1:2">
      <c r="A15" s="178"/>
      <c r="B15" s="175"/>
    </row>
    <row r="16" s="163" customFormat="1" ht="36" customHeight="1" spans="1:2">
      <c r="A16" s="178"/>
      <c r="B16" s="175"/>
    </row>
    <row r="17" s="163" customFormat="1" ht="36" customHeight="1" spans="1:2">
      <c r="A17" s="178"/>
      <c r="B17" s="175"/>
    </row>
    <row r="18" s="163" customFormat="1" ht="36" customHeight="1" spans="1:2">
      <c r="A18" s="178"/>
      <c r="B18" s="175"/>
    </row>
    <row r="19" s="163" customFormat="1" ht="30.95" customHeight="1" spans="1:2">
      <c r="A19" s="179" t="s">
        <v>1279</v>
      </c>
      <c r="B19" s="180"/>
    </row>
    <row r="20" s="163" customFormat="1" ht="51" customHeight="1" spans="1:16377">
      <c r="A20" s="181" t="s">
        <v>1073</v>
      </c>
      <c r="B20" s="181"/>
      <c r="XEU20" s="166"/>
      <c r="XEV20" s="166"/>
      <c r="XEW20" s="166"/>
    </row>
    <row r="21" s="163" customFormat="1" spans="2:16377">
      <c r="B21" s="165"/>
      <c r="XEU21" s="166"/>
      <c r="XEV21" s="166"/>
      <c r="XEW21" s="166"/>
    </row>
  </sheetData>
  <mergeCells count="2">
    <mergeCell ref="A1:B1"/>
    <mergeCell ref="A20:B20"/>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D42"/>
  <sheetViews>
    <sheetView showZeros="0" view="pageBreakPreview" zoomScaleNormal="115" workbookViewId="0">
      <selection activeCell="C11" sqref="C11"/>
    </sheetView>
  </sheetViews>
  <sheetFormatPr defaultColWidth="9" defaultRowHeight="15" outlineLevelCol="3"/>
  <cols>
    <col min="1" max="1" width="50.7545454545455" style="127" customWidth="1"/>
    <col min="2" max="4" width="21.6272727272727" style="127" customWidth="1"/>
    <col min="5" max="16384" width="9" style="127"/>
  </cols>
  <sheetData>
    <row r="1" ht="45" customHeight="1" spans="1:4">
      <c r="A1" s="128" t="s">
        <v>31</v>
      </c>
      <c r="B1" s="128"/>
      <c r="C1" s="128"/>
      <c r="D1" s="128"/>
    </row>
    <row r="2" s="141" customFormat="1" ht="20.1" customHeight="1" spans="1:4">
      <c r="A2" s="142"/>
      <c r="B2" s="143"/>
      <c r="C2" s="144"/>
      <c r="D2" s="145" t="s">
        <v>49</v>
      </c>
    </row>
    <row r="3" ht="45" customHeight="1" spans="1:4">
      <c r="A3" s="146" t="s">
        <v>1282</v>
      </c>
      <c r="B3" s="111" t="s">
        <v>1283</v>
      </c>
      <c r="C3" s="112" t="s">
        <v>52</v>
      </c>
      <c r="D3" s="112" t="s">
        <v>1284</v>
      </c>
    </row>
    <row r="4" ht="30.95" customHeight="1" spans="1:4">
      <c r="A4" s="147" t="s">
        <v>1285</v>
      </c>
      <c r="B4" s="148" t="s">
        <v>1069</v>
      </c>
      <c r="C4" s="148" t="s">
        <v>1069</v>
      </c>
      <c r="D4" s="149" t="s">
        <v>1069</v>
      </c>
    </row>
    <row r="5" ht="30.95" customHeight="1" spans="1:4">
      <c r="A5" s="150" t="s">
        <v>1286</v>
      </c>
      <c r="B5" s="151"/>
      <c r="C5" s="151"/>
      <c r="D5" s="90"/>
    </row>
    <row r="6" ht="30.95" customHeight="1" spans="1:4">
      <c r="A6" s="150" t="s">
        <v>1287</v>
      </c>
      <c r="B6" s="151"/>
      <c r="C6" s="151"/>
      <c r="D6" s="90"/>
    </row>
    <row r="7" s="126" customFormat="1" ht="30.95" customHeight="1" spans="1:4">
      <c r="A7" s="150" t="s">
        <v>1288</v>
      </c>
      <c r="B7" s="152"/>
      <c r="C7" s="152"/>
      <c r="D7" s="90"/>
    </row>
    <row r="8" ht="30.95" customHeight="1" spans="1:4">
      <c r="A8" s="147" t="s">
        <v>1289</v>
      </c>
      <c r="B8" s="153"/>
      <c r="C8" s="153"/>
      <c r="D8" s="92"/>
    </row>
    <row r="9" ht="30.95" customHeight="1" spans="1:4">
      <c r="A9" s="150" t="s">
        <v>1286</v>
      </c>
      <c r="B9" s="151"/>
      <c r="C9" s="151"/>
      <c r="D9" s="90"/>
    </row>
    <row r="10" ht="30.95" customHeight="1" spans="1:4">
      <c r="A10" s="150" t="s">
        <v>1287</v>
      </c>
      <c r="B10" s="151"/>
      <c r="C10" s="151"/>
      <c r="D10" s="90"/>
    </row>
    <row r="11" ht="30.95" customHeight="1" spans="1:4">
      <c r="A11" s="150" t="s">
        <v>1288</v>
      </c>
      <c r="B11" s="151"/>
      <c r="C11" s="151"/>
      <c r="D11" s="90"/>
    </row>
    <row r="12" ht="30.95" customHeight="1" spans="1:4">
      <c r="A12" s="147" t="s">
        <v>1290</v>
      </c>
      <c r="B12" s="153"/>
      <c r="C12" s="153"/>
      <c r="D12" s="92"/>
    </row>
    <row r="13" ht="30.95" customHeight="1" spans="1:4">
      <c r="A13" s="150" t="s">
        <v>1286</v>
      </c>
      <c r="B13" s="151"/>
      <c r="C13" s="151"/>
      <c r="D13" s="90"/>
    </row>
    <row r="14" ht="30.95" customHeight="1" spans="1:4">
      <c r="A14" s="150" t="s">
        <v>1287</v>
      </c>
      <c r="B14" s="151"/>
      <c r="C14" s="151"/>
      <c r="D14" s="90"/>
    </row>
    <row r="15" ht="30.95" customHeight="1" spans="1:4">
      <c r="A15" s="147" t="s">
        <v>1291</v>
      </c>
      <c r="B15" s="153"/>
      <c r="C15" s="153"/>
      <c r="D15" s="92"/>
    </row>
    <row r="16" ht="30.95" customHeight="1" spans="1:4">
      <c r="A16" s="150" t="s">
        <v>1286</v>
      </c>
      <c r="B16" s="154"/>
      <c r="C16" s="154"/>
      <c r="D16" s="90"/>
    </row>
    <row r="17" ht="30.95" customHeight="1" spans="1:4">
      <c r="A17" s="150" t="s">
        <v>1287</v>
      </c>
      <c r="B17" s="155"/>
      <c r="C17" s="155"/>
      <c r="D17" s="90"/>
    </row>
    <row r="18" ht="30.95" customHeight="1" spans="1:4">
      <c r="A18" s="150" t="s">
        <v>1288</v>
      </c>
      <c r="B18" s="156"/>
      <c r="C18" s="156"/>
      <c r="D18" s="90"/>
    </row>
    <row r="19" ht="30.95" customHeight="1" spans="1:4">
      <c r="A19" s="147" t="s">
        <v>1292</v>
      </c>
      <c r="B19" s="153"/>
      <c r="C19" s="153"/>
      <c r="D19" s="92"/>
    </row>
    <row r="20" ht="30.95" customHeight="1" spans="1:4">
      <c r="A20" s="150" t="s">
        <v>1286</v>
      </c>
      <c r="B20" s="151"/>
      <c r="C20" s="151"/>
      <c r="D20" s="90"/>
    </row>
    <row r="21" ht="30.95" customHeight="1" spans="1:4">
      <c r="A21" s="150" t="s">
        <v>1287</v>
      </c>
      <c r="B21" s="151"/>
      <c r="C21" s="151"/>
      <c r="D21" s="90"/>
    </row>
    <row r="22" ht="30.95" customHeight="1" spans="1:4">
      <c r="A22" s="150" t="s">
        <v>1288</v>
      </c>
      <c r="B22" s="157"/>
      <c r="C22" s="157"/>
      <c r="D22" s="158"/>
    </row>
    <row r="23" ht="30.95" customHeight="1" spans="1:4">
      <c r="A23" s="147" t="s">
        <v>1293</v>
      </c>
      <c r="B23" s="153"/>
      <c r="C23" s="153"/>
      <c r="D23" s="92"/>
    </row>
    <row r="24" ht="30.95" customHeight="1" spans="1:4">
      <c r="A24" s="150" t="s">
        <v>1286</v>
      </c>
      <c r="B24" s="159"/>
      <c r="C24" s="159"/>
      <c r="D24" s="90"/>
    </row>
    <row r="25" ht="30.95" customHeight="1" spans="1:4">
      <c r="A25" s="150" t="s">
        <v>1287</v>
      </c>
      <c r="B25" s="160"/>
      <c r="C25" s="161"/>
      <c r="D25" s="90"/>
    </row>
    <row r="26" ht="30.95" customHeight="1" spans="1:4">
      <c r="A26" s="150" t="s">
        <v>1288</v>
      </c>
      <c r="B26" s="160"/>
      <c r="C26" s="161"/>
      <c r="D26" s="90"/>
    </row>
    <row r="27" ht="30.95" customHeight="1" spans="1:4">
      <c r="A27" s="147" t="s">
        <v>1294</v>
      </c>
      <c r="B27" s="153"/>
      <c r="C27" s="153"/>
      <c r="D27" s="92"/>
    </row>
    <row r="28" ht="30.95" customHeight="1" spans="1:4">
      <c r="A28" s="150" t="s">
        <v>1286</v>
      </c>
      <c r="B28" s="160"/>
      <c r="C28" s="160"/>
      <c r="D28" s="90"/>
    </row>
    <row r="29" ht="30.95" customHeight="1" spans="1:4">
      <c r="A29" s="150" t="s">
        <v>1287</v>
      </c>
      <c r="B29" s="160"/>
      <c r="C29" s="160"/>
      <c r="D29" s="90"/>
    </row>
    <row r="30" ht="30.95" customHeight="1" spans="1:4">
      <c r="A30" s="150" t="s">
        <v>1288</v>
      </c>
      <c r="B30" s="160"/>
      <c r="C30" s="160"/>
      <c r="D30" s="90"/>
    </row>
    <row r="31" ht="30.95" customHeight="1" spans="1:4">
      <c r="A31" s="147" t="s">
        <v>1295</v>
      </c>
      <c r="B31" s="153"/>
      <c r="C31" s="153"/>
      <c r="D31" s="158"/>
    </row>
    <row r="32" ht="30.95" customHeight="1" spans="1:4">
      <c r="A32" s="150" t="s">
        <v>1286</v>
      </c>
      <c r="B32" s="160"/>
      <c r="C32" s="160"/>
      <c r="D32" s="158"/>
    </row>
    <row r="33" ht="30.95" customHeight="1" spans="1:4">
      <c r="A33" s="150" t="s">
        <v>1287</v>
      </c>
      <c r="B33" s="160"/>
      <c r="C33" s="160"/>
      <c r="D33" s="158"/>
    </row>
    <row r="34" ht="30.95" customHeight="1" spans="1:4">
      <c r="A34" s="150" t="s">
        <v>1288</v>
      </c>
      <c r="B34" s="160"/>
      <c r="C34" s="160"/>
      <c r="D34" s="158"/>
    </row>
    <row r="35" ht="30.95" customHeight="1" spans="1:4">
      <c r="A35" s="101" t="s">
        <v>1296</v>
      </c>
      <c r="B35" s="153"/>
      <c r="C35" s="153"/>
      <c r="D35" s="92"/>
    </row>
    <row r="36" ht="30.95" customHeight="1" spans="1:4">
      <c r="A36" s="123" t="s">
        <v>1297</v>
      </c>
      <c r="B36" s="151"/>
      <c r="C36" s="151"/>
      <c r="D36" s="90"/>
    </row>
    <row r="37" ht="30.95" customHeight="1" spans="1:4">
      <c r="A37" s="123" t="s">
        <v>1298</v>
      </c>
      <c r="B37" s="151"/>
      <c r="C37" s="151"/>
      <c r="D37" s="90"/>
    </row>
    <row r="38" ht="30.95" customHeight="1" spans="1:4">
      <c r="A38" s="162" t="s">
        <v>1299</v>
      </c>
      <c r="B38" s="151"/>
      <c r="C38" s="151"/>
      <c r="D38" s="90"/>
    </row>
    <row r="39" ht="30.95" customHeight="1" spans="1:4">
      <c r="A39" s="99" t="s">
        <v>1300</v>
      </c>
      <c r="B39" s="153"/>
      <c r="C39" s="153"/>
      <c r="D39" s="92"/>
    </row>
    <row r="40" ht="30.95" customHeight="1" spans="1:4">
      <c r="A40" s="99" t="s">
        <v>1301</v>
      </c>
      <c r="B40" s="153"/>
      <c r="C40" s="153"/>
      <c r="D40" s="92"/>
    </row>
    <row r="41" ht="30.95" customHeight="1" spans="1:4">
      <c r="A41" s="101" t="s">
        <v>1302</v>
      </c>
      <c r="B41" s="153"/>
      <c r="C41" s="153"/>
      <c r="D41" s="92"/>
    </row>
    <row r="42" ht="27" customHeight="1" spans="1:1">
      <c r="A42" s="127" t="s">
        <v>1303</v>
      </c>
    </row>
  </sheetData>
  <autoFilter ref="A3:D42">
    <extLst/>
  </autoFilter>
  <mergeCells count="1">
    <mergeCell ref="A1:D1"/>
  </mergeCells>
  <conditionalFormatting sqref="D4:G30 B13:C14 B9:C11 B5:C7 B35:C38 B16:C18 D35:G41 B24:C26 B20:C22 B28:C30">
    <cfRule type="cellIs" dxfId="3" priority="3" stopIfTrue="1" operator="lessThanOrEqual">
      <formula>-1</formula>
    </cfRule>
  </conditionalFormatting>
  <conditionalFormatting sqref="B32:G34">
    <cfRule type="cellIs" dxfId="3"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D25"/>
  <sheetViews>
    <sheetView showZeros="0" view="pageBreakPreview" zoomScaleNormal="100" workbookViewId="0">
      <pane ySplit="3" topLeftCell="A4" activePane="bottomLeft" state="frozen"/>
      <selection/>
      <selection pane="bottomLeft" activeCell="C10" sqref="C10"/>
    </sheetView>
  </sheetViews>
  <sheetFormatPr defaultColWidth="9" defaultRowHeight="15" outlineLevelCol="3"/>
  <cols>
    <col min="1" max="1" width="50.7545454545455" style="127" customWidth="1"/>
    <col min="2" max="4" width="21.6272727272727" style="127" customWidth="1"/>
    <col min="5" max="16384" width="9" style="127"/>
  </cols>
  <sheetData>
    <row r="1" ht="45" customHeight="1" spans="1:4">
      <c r="A1" s="128" t="s">
        <v>32</v>
      </c>
      <c r="B1" s="128"/>
      <c r="C1" s="128"/>
      <c r="D1" s="128"/>
    </row>
    <row r="2" ht="20.1" customHeight="1" spans="1:4">
      <c r="A2" s="129"/>
      <c r="B2" s="130"/>
      <c r="C2" s="131"/>
      <c r="D2" s="132" t="s">
        <v>1304</v>
      </c>
    </row>
    <row r="3" ht="45" customHeight="1" spans="1:4">
      <c r="A3" s="83" t="s">
        <v>1075</v>
      </c>
      <c r="B3" s="111" t="s">
        <v>1283</v>
      </c>
      <c r="C3" s="112" t="s">
        <v>52</v>
      </c>
      <c r="D3" s="112" t="s">
        <v>1284</v>
      </c>
    </row>
    <row r="4" ht="36" customHeight="1" spans="1:4">
      <c r="A4" s="86" t="s">
        <v>1305</v>
      </c>
      <c r="B4" s="100" t="s">
        <v>1069</v>
      </c>
      <c r="C4" s="100" t="s">
        <v>1069</v>
      </c>
      <c r="D4" s="100" t="s">
        <v>1069</v>
      </c>
    </row>
    <row r="5" ht="36" customHeight="1" spans="1:4">
      <c r="A5" s="88" t="s">
        <v>1306</v>
      </c>
      <c r="B5" s="133"/>
      <c r="C5" s="134"/>
      <c r="D5" s="135"/>
    </row>
    <row r="6" ht="36" customHeight="1" spans="1:4">
      <c r="A6" s="86" t="s">
        <v>1307</v>
      </c>
      <c r="B6" s="98"/>
      <c r="C6" s="98"/>
      <c r="D6" s="136"/>
    </row>
    <row r="7" ht="36" customHeight="1" spans="1:4">
      <c r="A7" s="88" t="s">
        <v>1306</v>
      </c>
      <c r="B7" s="93"/>
      <c r="C7" s="134"/>
      <c r="D7" s="135"/>
    </row>
    <row r="8" s="126" customFormat="1" ht="36" customHeight="1" spans="1:4">
      <c r="A8" s="86" t="s">
        <v>1308</v>
      </c>
      <c r="B8" s="98"/>
      <c r="C8" s="98"/>
      <c r="D8" s="136"/>
    </row>
    <row r="9" s="126" customFormat="1" ht="36" customHeight="1" spans="1:4">
      <c r="A9" s="88" t="s">
        <v>1306</v>
      </c>
      <c r="B9" s="93"/>
      <c r="C9" s="134"/>
      <c r="D9" s="135"/>
    </row>
    <row r="10" s="126" customFormat="1" ht="36" customHeight="1" spans="1:4">
      <c r="A10" s="86" t="s">
        <v>1309</v>
      </c>
      <c r="B10" s="98"/>
      <c r="C10" s="98"/>
      <c r="D10" s="136"/>
    </row>
    <row r="11" s="126" customFormat="1" ht="36" customHeight="1" spans="1:4">
      <c r="A11" s="88" t="s">
        <v>1306</v>
      </c>
      <c r="B11" s="93"/>
      <c r="C11" s="95"/>
      <c r="D11" s="135"/>
    </row>
    <row r="12" s="126" customFormat="1" ht="36" customHeight="1" spans="1:4">
      <c r="A12" s="86" t="s">
        <v>1310</v>
      </c>
      <c r="B12" s="91"/>
      <c r="C12" s="98"/>
      <c r="D12" s="136"/>
    </row>
    <row r="13" s="126" customFormat="1" ht="36" customHeight="1" spans="1:4">
      <c r="A13" s="88" t="s">
        <v>1306</v>
      </c>
      <c r="B13" s="95"/>
      <c r="C13" s="95"/>
      <c r="D13" s="135"/>
    </row>
    <row r="14" s="126" customFormat="1" ht="36" customHeight="1" spans="1:4">
      <c r="A14" s="86" t="s">
        <v>1311</v>
      </c>
      <c r="B14" s="98"/>
      <c r="C14" s="98"/>
      <c r="D14" s="136"/>
    </row>
    <row r="15" ht="36" customHeight="1" spans="1:4">
      <c r="A15" s="88" t="s">
        <v>1306</v>
      </c>
      <c r="B15" s="95"/>
      <c r="C15" s="134"/>
      <c r="D15" s="135"/>
    </row>
    <row r="16" ht="36" customHeight="1" spans="1:4">
      <c r="A16" s="86" t="s">
        <v>1312</v>
      </c>
      <c r="B16" s="98"/>
      <c r="C16" s="98"/>
      <c r="D16" s="136"/>
    </row>
    <row r="17" ht="36" customHeight="1" spans="1:4">
      <c r="A17" s="88" t="s">
        <v>1306</v>
      </c>
      <c r="B17" s="137"/>
      <c r="C17" s="137"/>
      <c r="D17" s="135"/>
    </row>
    <row r="18" ht="36" customHeight="1" spans="1:4">
      <c r="A18" s="86" t="s">
        <v>1313</v>
      </c>
      <c r="B18" s="98"/>
      <c r="C18" s="98"/>
      <c r="D18" s="136"/>
    </row>
    <row r="19" ht="36" customHeight="1" spans="1:4">
      <c r="A19" s="88" t="s">
        <v>1306</v>
      </c>
      <c r="B19" s="137"/>
      <c r="C19" s="137"/>
      <c r="D19" s="135"/>
    </row>
    <row r="20" ht="36" customHeight="1" spans="1:4">
      <c r="A20" s="97" t="s">
        <v>1314</v>
      </c>
      <c r="B20" s="98"/>
      <c r="C20" s="98"/>
      <c r="D20" s="136"/>
    </row>
    <row r="21" ht="36" customHeight="1" spans="1:4">
      <c r="A21" s="88" t="s">
        <v>1315</v>
      </c>
      <c r="B21" s="133"/>
      <c r="C21" s="138"/>
      <c r="D21" s="135"/>
    </row>
    <row r="22" ht="36" customHeight="1" spans="1:4">
      <c r="A22" s="99" t="s">
        <v>1316</v>
      </c>
      <c r="B22" s="139"/>
      <c r="C22" s="139"/>
      <c r="D22" s="136"/>
    </row>
    <row r="23" ht="36" customHeight="1" spans="1:4">
      <c r="A23" s="99" t="s">
        <v>1317</v>
      </c>
      <c r="B23" s="139"/>
      <c r="C23" s="139"/>
      <c r="D23" s="136"/>
    </row>
    <row r="24" ht="36" customHeight="1" spans="1:4">
      <c r="A24" s="101" t="s">
        <v>1318</v>
      </c>
      <c r="B24" s="140"/>
      <c r="C24" s="140"/>
      <c r="D24" s="136"/>
    </row>
    <row r="25" ht="29.1" customHeight="1" spans="1:1">
      <c r="A25" s="127" t="s">
        <v>1303</v>
      </c>
    </row>
  </sheetData>
  <autoFilter ref="A3:D25">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D35"/>
  <sheetViews>
    <sheetView showZeros="0" view="pageBreakPreview" zoomScaleNormal="100" workbookViewId="0">
      <pane ySplit="3" topLeftCell="A4" activePane="bottomLeft" state="frozen"/>
      <selection/>
      <selection pane="bottomLeft" activeCell="C12" sqref="C12"/>
    </sheetView>
  </sheetViews>
  <sheetFormatPr defaultColWidth="9" defaultRowHeight="15" outlineLevelCol="3"/>
  <cols>
    <col min="1" max="1" width="50.7545454545455" style="104" customWidth="1"/>
    <col min="2" max="4" width="21.6272727272727" style="104" customWidth="1"/>
    <col min="5" max="16384" width="9" style="104"/>
  </cols>
  <sheetData>
    <row r="1" ht="45" customHeight="1" spans="1:4">
      <c r="A1" s="105" t="s">
        <v>33</v>
      </c>
      <c r="B1" s="105"/>
      <c r="C1" s="105"/>
      <c r="D1" s="105"/>
    </row>
    <row r="2" ht="20.1" customHeight="1" spans="1:4">
      <c r="A2" s="106"/>
      <c r="B2" s="107"/>
      <c r="C2" s="108"/>
      <c r="D2" s="109" t="s">
        <v>49</v>
      </c>
    </row>
    <row r="3" ht="45" customHeight="1" spans="1:4">
      <c r="A3" s="110" t="s">
        <v>1282</v>
      </c>
      <c r="B3" s="111" t="s">
        <v>1283</v>
      </c>
      <c r="C3" s="112" t="s">
        <v>52</v>
      </c>
      <c r="D3" s="112" t="s">
        <v>1284</v>
      </c>
    </row>
    <row r="4" ht="36" customHeight="1" spans="1:4">
      <c r="A4" s="113" t="s">
        <v>1285</v>
      </c>
      <c r="B4" s="87" t="s">
        <v>1069</v>
      </c>
      <c r="C4" s="87" t="s">
        <v>1069</v>
      </c>
      <c r="D4" s="87" t="s">
        <v>1069</v>
      </c>
    </row>
    <row r="5" ht="36" customHeight="1" spans="1:4">
      <c r="A5" s="114" t="s">
        <v>1286</v>
      </c>
      <c r="B5" s="93"/>
      <c r="C5" s="93"/>
      <c r="D5" s="115"/>
    </row>
    <row r="6" ht="36" customHeight="1" spans="1:4">
      <c r="A6" s="114" t="s">
        <v>1287</v>
      </c>
      <c r="B6" s="93"/>
      <c r="C6" s="93"/>
      <c r="D6" s="115"/>
    </row>
    <row r="7" s="103" customFormat="1" ht="36" customHeight="1" spans="1:4">
      <c r="A7" s="114" t="s">
        <v>1288</v>
      </c>
      <c r="B7" s="93"/>
      <c r="C7" s="93"/>
      <c r="D7" s="115"/>
    </row>
    <row r="8" s="103" customFormat="1" ht="36" customHeight="1" spans="1:4">
      <c r="A8" s="113" t="s">
        <v>1289</v>
      </c>
      <c r="B8" s="91"/>
      <c r="C8" s="91"/>
      <c r="D8" s="116"/>
    </row>
    <row r="9" s="103" customFormat="1" ht="36" customHeight="1" spans="1:4">
      <c r="A9" s="114" t="s">
        <v>1286</v>
      </c>
      <c r="B9" s="93"/>
      <c r="C9" s="93"/>
      <c r="D9" s="115"/>
    </row>
    <row r="10" s="103" customFormat="1" ht="36" customHeight="1" spans="1:4">
      <c r="A10" s="114" t="s">
        <v>1287</v>
      </c>
      <c r="B10" s="93"/>
      <c r="C10" s="93"/>
      <c r="D10" s="115"/>
    </row>
    <row r="11" s="103" customFormat="1" ht="36" customHeight="1" spans="1:4">
      <c r="A11" s="114" t="s">
        <v>1288</v>
      </c>
      <c r="B11" s="93"/>
      <c r="C11" s="93"/>
      <c r="D11" s="115"/>
    </row>
    <row r="12" s="103" customFormat="1" ht="36" customHeight="1" spans="1:4">
      <c r="A12" s="113" t="s">
        <v>1290</v>
      </c>
      <c r="B12" s="91"/>
      <c r="C12" s="91"/>
      <c r="D12" s="116"/>
    </row>
    <row r="13" ht="36" customHeight="1" spans="1:4">
      <c r="A13" s="114" t="s">
        <v>1287</v>
      </c>
      <c r="B13" s="93"/>
      <c r="C13" s="93"/>
      <c r="D13" s="115"/>
    </row>
    <row r="14" ht="36" customHeight="1" spans="1:4">
      <c r="A14" s="113" t="s">
        <v>1291</v>
      </c>
      <c r="B14" s="91"/>
      <c r="C14" s="91"/>
      <c r="D14" s="116"/>
    </row>
    <row r="15" ht="36" customHeight="1" spans="1:4">
      <c r="A15" s="114" t="s">
        <v>1286</v>
      </c>
      <c r="B15" s="117"/>
      <c r="C15" s="93"/>
      <c r="D15" s="115"/>
    </row>
    <row r="16" ht="36" customHeight="1" spans="1:4">
      <c r="A16" s="114" t="s">
        <v>1287</v>
      </c>
      <c r="B16" s="93"/>
      <c r="C16" s="93"/>
      <c r="D16" s="115"/>
    </row>
    <row r="17" ht="36" customHeight="1" spans="1:4">
      <c r="A17" s="113" t="s">
        <v>1292</v>
      </c>
      <c r="B17" s="91"/>
      <c r="C17" s="91"/>
      <c r="D17" s="116"/>
    </row>
    <row r="18" ht="36" customHeight="1" spans="1:4">
      <c r="A18" s="114" t="s">
        <v>1286</v>
      </c>
      <c r="B18" s="93"/>
      <c r="C18" s="93"/>
      <c r="D18" s="115"/>
    </row>
    <row r="19" ht="36" customHeight="1" spans="1:4">
      <c r="A19" s="114" t="s">
        <v>1287</v>
      </c>
      <c r="B19" s="93"/>
      <c r="C19" s="93"/>
      <c r="D19" s="115"/>
    </row>
    <row r="20" ht="36" customHeight="1" spans="1:4">
      <c r="A20" s="113" t="s">
        <v>1293</v>
      </c>
      <c r="B20" s="91"/>
      <c r="C20" s="91"/>
      <c r="D20" s="116"/>
    </row>
    <row r="21" ht="36" customHeight="1" spans="1:4">
      <c r="A21" s="113" t="s">
        <v>1294</v>
      </c>
      <c r="B21" s="91"/>
      <c r="C21" s="91"/>
      <c r="D21" s="116"/>
    </row>
    <row r="22" ht="36" customHeight="1" spans="1:4">
      <c r="A22" s="114" t="s">
        <v>1286</v>
      </c>
      <c r="B22" s="118"/>
      <c r="C22" s="118"/>
      <c r="D22" s="119"/>
    </row>
    <row r="23" ht="36" customHeight="1" spans="1:4">
      <c r="A23" s="114" t="s">
        <v>1287</v>
      </c>
      <c r="B23" s="118"/>
      <c r="C23" s="118"/>
      <c r="D23" s="119"/>
    </row>
    <row r="24" ht="36" customHeight="1" spans="1:4">
      <c r="A24" s="120" t="s">
        <v>1288</v>
      </c>
      <c r="B24" s="118"/>
      <c r="C24" s="118"/>
      <c r="D24" s="119"/>
    </row>
    <row r="25" ht="36" customHeight="1" spans="1:4">
      <c r="A25" s="113" t="s">
        <v>1295</v>
      </c>
      <c r="B25" s="91"/>
      <c r="C25" s="91"/>
      <c r="D25" s="116"/>
    </row>
    <row r="26" ht="36" customHeight="1" spans="1:4">
      <c r="A26" s="114" t="s">
        <v>1286</v>
      </c>
      <c r="B26" s="118"/>
      <c r="C26" s="118"/>
      <c r="D26" s="119"/>
    </row>
    <row r="27" ht="36" customHeight="1" spans="1:4">
      <c r="A27" s="114" t="s">
        <v>1287</v>
      </c>
      <c r="B27" s="118"/>
      <c r="C27" s="118"/>
      <c r="D27" s="119"/>
    </row>
    <row r="28" ht="36" customHeight="1" spans="1:4">
      <c r="A28" s="101" t="s">
        <v>1296</v>
      </c>
      <c r="B28" s="121"/>
      <c r="C28" s="121"/>
      <c r="D28" s="122"/>
    </row>
    <row r="29" ht="36" customHeight="1" spans="1:4">
      <c r="A29" s="123" t="s">
        <v>1297</v>
      </c>
      <c r="B29" s="117"/>
      <c r="C29" s="118"/>
      <c r="D29" s="119"/>
    </row>
    <row r="30" ht="36" customHeight="1" spans="1:4">
      <c r="A30" s="123" t="s">
        <v>1298</v>
      </c>
      <c r="B30" s="117"/>
      <c r="C30" s="118"/>
      <c r="D30" s="119"/>
    </row>
    <row r="31" ht="36" customHeight="1" spans="1:4">
      <c r="A31" s="123" t="s">
        <v>1299</v>
      </c>
      <c r="B31" s="117"/>
      <c r="C31" s="118"/>
      <c r="D31" s="119"/>
    </row>
    <row r="32" ht="36" customHeight="1" spans="1:4">
      <c r="A32" s="99" t="s">
        <v>1300</v>
      </c>
      <c r="B32" s="91"/>
      <c r="C32" s="91"/>
      <c r="D32" s="116"/>
    </row>
    <row r="33" ht="36" customHeight="1" spans="1:4">
      <c r="A33" s="99" t="s">
        <v>1301</v>
      </c>
      <c r="B33" s="91"/>
      <c r="C33" s="91"/>
      <c r="D33" s="116"/>
    </row>
    <row r="34" ht="36" customHeight="1" spans="1:4">
      <c r="A34" s="101" t="s">
        <v>1302</v>
      </c>
      <c r="B34" s="124"/>
      <c r="C34" s="124"/>
      <c r="D34" s="125"/>
    </row>
    <row r="35" ht="27.95" customHeight="1" spans="1:1">
      <c r="A35" s="104" t="s">
        <v>1303</v>
      </c>
    </row>
  </sheetData>
  <autoFilter ref="A3:D35">
    <extLst/>
  </autoFilter>
  <mergeCells count="1">
    <mergeCell ref="A1:D1"/>
  </mergeCells>
  <printOptions horizontalCentered="1"/>
  <pageMargins left="0.393055555555556" right="0.393055555555556" top="0.747916666666667" bottom="0.747916666666667" header="0.313888888888889" footer="0.313888888888889"/>
  <pageSetup paperSize="9" scale="75"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D21"/>
  <sheetViews>
    <sheetView showZeros="0" view="pageBreakPreview" zoomScaleNormal="100" workbookViewId="0">
      <selection activeCell="D9" sqref="D9"/>
    </sheetView>
  </sheetViews>
  <sheetFormatPr defaultColWidth="9" defaultRowHeight="15" outlineLevelCol="3"/>
  <cols>
    <col min="1" max="1" width="50.7545454545455" style="76" customWidth="1"/>
    <col min="2" max="3" width="21.6272727272727" style="77" customWidth="1"/>
    <col min="4" max="4" width="21.6272727272727" style="76" customWidth="1"/>
    <col min="5" max="245" width="9" style="76"/>
    <col min="246" max="246" width="41.6272727272727" style="76" customWidth="1"/>
    <col min="247" max="248" width="14.5" style="76" customWidth="1"/>
    <col min="249" max="249" width="13.8818181818182" style="76" customWidth="1"/>
    <col min="250" max="252" width="9" style="76"/>
    <col min="253" max="254" width="10.5" style="76" customWidth="1"/>
    <col min="255" max="501" width="9" style="76"/>
    <col min="502" max="502" width="41.6272727272727" style="76" customWidth="1"/>
    <col min="503" max="504" width="14.5" style="76" customWidth="1"/>
    <col min="505" max="505" width="13.8818181818182" style="76" customWidth="1"/>
    <col min="506" max="508" width="9" style="76"/>
    <col min="509" max="510" width="10.5" style="76" customWidth="1"/>
    <col min="511" max="757" width="9" style="76"/>
    <col min="758" max="758" width="41.6272727272727" style="76" customWidth="1"/>
    <col min="759" max="760" width="14.5" style="76" customWidth="1"/>
    <col min="761" max="761" width="13.8818181818182" style="76" customWidth="1"/>
    <col min="762" max="764" width="9" style="76"/>
    <col min="765" max="766" width="10.5" style="76" customWidth="1"/>
    <col min="767" max="1013" width="9" style="76"/>
    <col min="1014" max="1014" width="41.6272727272727" style="76" customWidth="1"/>
    <col min="1015" max="1016" width="14.5" style="76" customWidth="1"/>
    <col min="1017" max="1017" width="13.8818181818182" style="76" customWidth="1"/>
    <col min="1018" max="1020" width="9" style="76"/>
    <col min="1021" max="1022" width="10.5" style="76" customWidth="1"/>
    <col min="1023" max="1269" width="9" style="76"/>
    <col min="1270" max="1270" width="41.6272727272727" style="76" customWidth="1"/>
    <col min="1271" max="1272" width="14.5" style="76" customWidth="1"/>
    <col min="1273" max="1273" width="13.8818181818182" style="76" customWidth="1"/>
    <col min="1274" max="1276" width="9" style="76"/>
    <col min="1277" max="1278" width="10.5" style="76" customWidth="1"/>
    <col min="1279" max="1525" width="9" style="76"/>
    <col min="1526" max="1526" width="41.6272727272727" style="76" customWidth="1"/>
    <col min="1527" max="1528" width="14.5" style="76" customWidth="1"/>
    <col min="1529" max="1529" width="13.8818181818182" style="76" customWidth="1"/>
    <col min="1530" max="1532" width="9" style="76"/>
    <col min="1533" max="1534" width="10.5" style="76" customWidth="1"/>
    <col min="1535" max="1781" width="9" style="76"/>
    <col min="1782" max="1782" width="41.6272727272727" style="76" customWidth="1"/>
    <col min="1783" max="1784" width="14.5" style="76" customWidth="1"/>
    <col min="1785" max="1785" width="13.8818181818182" style="76" customWidth="1"/>
    <col min="1786" max="1788" width="9" style="76"/>
    <col min="1789" max="1790" width="10.5" style="76" customWidth="1"/>
    <col min="1791" max="2037" width="9" style="76"/>
    <col min="2038" max="2038" width="41.6272727272727" style="76" customWidth="1"/>
    <col min="2039" max="2040" width="14.5" style="76" customWidth="1"/>
    <col min="2041" max="2041" width="13.8818181818182" style="76" customWidth="1"/>
    <col min="2042" max="2044" width="9" style="76"/>
    <col min="2045" max="2046" width="10.5" style="76" customWidth="1"/>
    <col min="2047" max="2293" width="9" style="76"/>
    <col min="2294" max="2294" width="41.6272727272727" style="76" customWidth="1"/>
    <col min="2295" max="2296" width="14.5" style="76" customWidth="1"/>
    <col min="2297" max="2297" width="13.8818181818182" style="76" customWidth="1"/>
    <col min="2298" max="2300" width="9" style="76"/>
    <col min="2301" max="2302" width="10.5" style="76" customWidth="1"/>
    <col min="2303" max="2549" width="9" style="76"/>
    <col min="2550" max="2550" width="41.6272727272727" style="76" customWidth="1"/>
    <col min="2551" max="2552" width="14.5" style="76" customWidth="1"/>
    <col min="2553" max="2553" width="13.8818181818182" style="76" customWidth="1"/>
    <col min="2554" max="2556" width="9" style="76"/>
    <col min="2557" max="2558" width="10.5" style="76" customWidth="1"/>
    <col min="2559" max="2805" width="9" style="76"/>
    <col min="2806" max="2806" width="41.6272727272727" style="76" customWidth="1"/>
    <col min="2807" max="2808" width="14.5" style="76" customWidth="1"/>
    <col min="2809" max="2809" width="13.8818181818182" style="76" customWidth="1"/>
    <col min="2810" max="2812" width="9" style="76"/>
    <col min="2813" max="2814" width="10.5" style="76" customWidth="1"/>
    <col min="2815" max="3061" width="9" style="76"/>
    <col min="3062" max="3062" width="41.6272727272727" style="76" customWidth="1"/>
    <col min="3063" max="3064" width="14.5" style="76" customWidth="1"/>
    <col min="3065" max="3065" width="13.8818181818182" style="76" customWidth="1"/>
    <col min="3066" max="3068" width="9" style="76"/>
    <col min="3069" max="3070" width="10.5" style="76" customWidth="1"/>
    <col min="3071" max="3317" width="9" style="76"/>
    <col min="3318" max="3318" width="41.6272727272727" style="76" customWidth="1"/>
    <col min="3319" max="3320" width="14.5" style="76" customWidth="1"/>
    <col min="3321" max="3321" width="13.8818181818182" style="76" customWidth="1"/>
    <col min="3322" max="3324" width="9" style="76"/>
    <col min="3325" max="3326" width="10.5" style="76" customWidth="1"/>
    <col min="3327" max="3573" width="9" style="76"/>
    <col min="3574" max="3574" width="41.6272727272727" style="76" customWidth="1"/>
    <col min="3575" max="3576" width="14.5" style="76" customWidth="1"/>
    <col min="3577" max="3577" width="13.8818181818182" style="76" customWidth="1"/>
    <col min="3578" max="3580" width="9" style="76"/>
    <col min="3581" max="3582" width="10.5" style="76" customWidth="1"/>
    <col min="3583" max="3829" width="9" style="76"/>
    <col min="3830" max="3830" width="41.6272727272727" style="76" customWidth="1"/>
    <col min="3831" max="3832" width="14.5" style="76" customWidth="1"/>
    <col min="3833" max="3833" width="13.8818181818182" style="76" customWidth="1"/>
    <col min="3834" max="3836" width="9" style="76"/>
    <col min="3837" max="3838" width="10.5" style="76" customWidth="1"/>
    <col min="3839" max="4085" width="9" style="76"/>
    <col min="4086" max="4086" width="41.6272727272727" style="76" customWidth="1"/>
    <col min="4087" max="4088" width="14.5" style="76" customWidth="1"/>
    <col min="4089" max="4089" width="13.8818181818182" style="76" customWidth="1"/>
    <col min="4090" max="4092" width="9" style="76"/>
    <col min="4093" max="4094" width="10.5" style="76" customWidth="1"/>
    <col min="4095" max="4341" width="9" style="76"/>
    <col min="4342" max="4342" width="41.6272727272727" style="76" customWidth="1"/>
    <col min="4343" max="4344" width="14.5" style="76" customWidth="1"/>
    <col min="4345" max="4345" width="13.8818181818182" style="76" customWidth="1"/>
    <col min="4346" max="4348" width="9" style="76"/>
    <col min="4349" max="4350" width="10.5" style="76" customWidth="1"/>
    <col min="4351" max="4597" width="9" style="76"/>
    <col min="4598" max="4598" width="41.6272727272727" style="76" customWidth="1"/>
    <col min="4599" max="4600" width="14.5" style="76" customWidth="1"/>
    <col min="4601" max="4601" width="13.8818181818182" style="76" customWidth="1"/>
    <col min="4602" max="4604" width="9" style="76"/>
    <col min="4605" max="4606" width="10.5" style="76" customWidth="1"/>
    <col min="4607" max="4853" width="9" style="76"/>
    <col min="4854" max="4854" width="41.6272727272727" style="76" customWidth="1"/>
    <col min="4855" max="4856" width="14.5" style="76" customWidth="1"/>
    <col min="4857" max="4857" width="13.8818181818182" style="76" customWidth="1"/>
    <col min="4858" max="4860" width="9" style="76"/>
    <col min="4861" max="4862" width="10.5" style="76" customWidth="1"/>
    <col min="4863" max="5109" width="9" style="76"/>
    <col min="5110" max="5110" width="41.6272727272727" style="76" customWidth="1"/>
    <col min="5111" max="5112" width="14.5" style="76" customWidth="1"/>
    <col min="5113" max="5113" width="13.8818181818182" style="76" customWidth="1"/>
    <col min="5114" max="5116" width="9" style="76"/>
    <col min="5117" max="5118" width="10.5" style="76" customWidth="1"/>
    <col min="5119" max="5365" width="9" style="76"/>
    <col min="5366" max="5366" width="41.6272727272727" style="76" customWidth="1"/>
    <col min="5367" max="5368" width="14.5" style="76" customWidth="1"/>
    <col min="5369" max="5369" width="13.8818181818182" style="76" customWidth="1"/>
    <col min="5370" max="5372" width="9" style="76"/>
    <col min="5373" max="5374" width="10.5" style="76" customWidth="1"/>
    <col min="5375" max="5621" width="9" style="76"/>
    <col min="5622" max="5622" width="41.6272727272727" style="76" customWidth="1"/>
    <col min="5623" max="5624" width="14.5" style="76" customWidth="1"/>
    <col min="5625" max="5625" width="13.8818181818182" style="76" customWidth="1"/>
    <col min="5626" max="5628" width="9" style="76"/>
    <col min="5629" max="5630" width="10.5" style="76" customWidth="1"/>
    <col min="5631" max="5877" width="9" style="76"/>
    <col min="5878" max="5878" width="41.6272727272727" style="76" customWidth="1"/>
    <col min="5879" max="5880" width="14.5" style="76" customWidth="1"/>
    <col min="5881" max="5881" width="13.8818181818182" style="76" customWidth="1"/>
    <col min="5882" max="5884" width="9" style="76"/>
    <col min="5885" max="5886" width="10.5" style="76" customWidth="1"/>
    <col min="5887" max="6133" width="9" style="76"/>
    <col min="6134" max="6134" width="41.6272727272727" style="76" customWidth="1"/>
    <col min="6135" max="6136" width="14.5" style="76" customWidth="1"/>
    <col min="6137" max="6137" width="13.8818181818182" style="76" customWidth="1"/>
    <col min="6138" max="6140" width="9" style="76"/>
    <col min="6141" max="6142" width="10.5" style="76" customWidth="1"/>
    <col min="6143" max="6389" width="9" style="76"/>
    <col min="6390" max="6390" width="41.6272727272727" style="76" customWidth="1"/>
    <col min="6391" max="6392" width="14.5" style="76" customWidth="1"/>
    <col min="6393" max="6393" width="13.8818181818182" style="76" customWidth="1"/>
    <col min="6394" max="6396" width="9" style="76"/>
    <col min="6397" max="6398" width="10.5" style="76" customWidth="1"/>
    <col min="6399" max="6645" width="9" style="76"/>
    <col min="6646" max="6646" width="41.6272727272727" style="76" customWidth="1"/>
    <col min="6647" max="6648" width="14.5" style="76" customWidth="1"/>
    <col min="6649" max="6649" width="13.8818181818182" style="76" customWidth="1"/>
    <col min="6650" max="6652" width="9" style="76"/>
    <col min="6653" max="6654" width="10.5" style="76" customWidth="1"/>
    <col min="6655" max="6901" width="9" style="76"/>
    <col min="6902" max="6902" width="41.6272727272727" style="76" customWidth="1"/>
    <col min="6903" max="6904" width="14.5" style="76" customWidth="1"/>
    <col min="6905" max="6905" width="13.8818181818182" style="76" customWidth="1"/>
    <col min="6906" max="6908" width="9" style="76"/>
    <col min="6909" max="6910" width="10.5" style="76" customWidth="1"/>
    <col min="6911" max="7157" width="9" style="76"/>
    <col min="7158" max="7158" width="41.6272727272727" style="76" customWidth="1"/>
    <col min="7159" max="7160" width="14.5" style="76" customWidth="1"/>
    <col min="7161" max="7161" width="13.8818181818182" style="76" customWidth="1"/>
    <col min="7162" max="7164" width="9" style="76"/>
    <col min="7165" max="7166" width="10.5" style="76" customWidth="1"/>
    <col min="7167" max="7413" width="9" style="76"/>
    <col min="7414" max="7414" width="41.6272727272727" style="76" customWidth="1"/>
    <col min="7415" max="7416" width="14.5" style="76" customWidth="1"/>
    <col min="7417" max="7417" width="13.8818181818182" style="76" customWidth="1"/>
    <col min="7418" max="7420" width="9" style="76"/>
    <col min="7421" max="7422" width="10.5" style="76" customWidth="1"/>
    <col min="7423" max="7669" width="9" style="76"/>
    <col min="7670" max="7670" width="41.6272727272727" style="76" customWidth="1"/>
    <col min="7671" max="7672" width="14.5" style="76" customWidth="1"/>
    <col min="7673" max="7673" width="13.8818181818182" style="76" customWidth="1"/>
    <col min="7674" max="7676" width="9" style="76"/>
    <col min="7677" max="7678" width="10.5" style="76" customWidth="1"/>
    <col min="7679" max="7925" width="9" style="76"/>
    <col min="7926" max="7926" width="41.6272727272727" style="76" customWidth="1"/>
    <col min="7927" max="7928" width="14.5" style="76" customWidth="1"/>
    <col min="7929" max="7929" width="13.8818181818182" style="76" customWidth="1"/>
    <col min="7930" max="7932" width="9" style="76"/>
    <col min="7933" max="7934" width="10.5" style="76" customWidth="1"/>
    <col min="7935" max="8181" width="9" style="76"/>
    <col min="8182" max="8182" width="41.6272727272727" style="76" customWidth="1"/>
    <col min="8183" max="8184" width="14.5" style="76" customWidth="1"/>
    <col min="8185" max="8185" width="13.8818181818182" style="76" customWidth="1"/>
    <col min="8186" max="8188" width="9" style="76"/>
    <col min="8189" max="8190" width="10.5" style="76" customWidth="1"/>
    <col min="8191" max="8437" width="9" style="76"/>
    <col min="8438" max="8438" width="41.6272727272727" style="76" customWidth="1"/>
    <col min="8439" max="8440" width="14.5" style="76" customWidth="1"/>
    <col min="8441" max="8441" width="13.8818181818182" style="76" customWidth="1"/>
    <col min="8442" max="8444" width="9" style="76"/>
    <col min="8445" max="8446" width="10.5" style="76" customWidth="1"/>
    <col min="8447" max="8693" width="9" style="76"/>
    <col min="8694" max="8694" width="41.6272727272727" style="76" customWidth="1"/>
    <col min="8695" max="8696" width="14.5" style="76" customWidth="1"/>
    <col min="8697" max="8697" width="13.8818181818182" style="76" customWidth="1"/>
    <col min="8698" max="8700" width="9" style="76"/>
    <col min="8701" max="8702" width="10.5" style="76" customWidth="1"/>
    <col min="8703" max="8949" width="9" style="76"/>
    <col min="8950" max="8950" width="41.6272727272727" style="76" customWidth="1"/>
    <col min="8951" max="8952" width="14.5" style="76" customWidth="1"/>
    <col min="8953" max="8953" width="13.8818181818182" style="76" customWidth="1"/>
    <col min="8954" max="8956" width="9" style="76"/>
    <col min="8957" max="8958" width="10.5" style="76" customWidth="1"/>
    <col min="8959" max="9205" width="9" style="76"/>
    <col min="9206" max="9206" width="41.6272727272727" style="76" customWidth="1"/>
    <col min="9207" max="9208" width="14.5" style="76" customWidth="1"/>
    <col min="9209" max="9209" width="13.8818181818182" style="76" customWidth="1"/>
    <col min="9210" max="9212" width="9" style="76"/>
    <col min="9213" max="9214" width="10.5" style="76" customWidth="1"/>
    <col min="9215" max="9461" width="9" style="76"/>
    <col min="9462" max="9462" width="41.6272727272727" style="76" customWidth="1"/>
    <col min="9463" max="9464" width="14.5" style="76" customWidth="1"/>
    <col min="9465" max="9465" width="13.8818181818182" style="76" customWidth="1"/>
    <col min="9466" max="9468" width="9" style="76"/>
    <col min="9469" max="9470" width="10.5" style="76" customWidth="1"/>
    <col min="9471" max="9717" width="9" style="76"/>
    <col min="9718" max="9718" width="41.6272727272727" style="76" customWidth="1"/>
    <col min="9719" max="9720" width="14.5" style="76" customWidth="1"/>
    <col min="9721" max="9721" width="13.8818181818182" style="76" customWidth="1"/>
    <col min="9722" max="9724" width="9" style="76"/>
    <col min="9725" max="9726" width="10.5" style="76" customWidth="1"/>
    <col min="9727" max="9973" width="9" style="76"/>
    <col min="9974" max="9974" width="41.6272727272727" style="76" customWidth="1"/>
    <col min="9975" max="9976" width="14.5" style="76" customWidth="1"/>
    <col min="9977" max="9977" width="13.8818181818182" style="76" customWidth="1"/>
    <col min="9978" max="9980" width="9" style="76"/>
    <col min="9981" max="9982" width="10.5" style="76" customWidth="1"/>
    <col min="9983" max="10229" width="9" style="76"/>
    <col min="10230" max="10230" width="41.6272727272727" style="76" customWidth="1"/>
    <col min="10231" max="10232" width="14.5" style="76" customWidth="1"/>
    <col min="10233" max="10233" width="13.8818181818182" style="76" customWidth="1"/>
    <col min="10234" max="10236" width="9" style="76"/>
    <col min="10237" max="10238" width="10.5" style="76" customWidth="1"/>
    <col min="10239" max="10485" width="9" style="76"/>
    <col min="10486" max="10486" width="41.6272727272727" style="76" customWidth="1"/>
    <col min="10487" max="10488" width="14.5" style="76" customWidth="1"/>
    <col min="10489" max="10489" width="13.8818181818182" style="76" customWidth="1"/>
    <col min="10490" max="10492" width="9" style="76"/>
    <col min="10493" max="10494" width="10.5" style="76" customWidth="1"/>
    <col min="10495" max="10741" width="9" style="76"/>
    <col min="10742" max="10742" width="41.6272727272727" style="76" customWidth="1"/>
    <col min="10743" max="10744" width="14.5" style="76" customWidth="1"/>
    <col min="10745" max="10745" width="13.8818181818182" style="76" customWidth="1"/>
    <col min="10746" max="10748" width="9" style="76"/>
    <col min="10749" max="10750" width="10.5" style="76" customWidth="1"/>
    <col min="10751" max="10997" width="9" style="76"/>
    <col min="10998" max="10998" width="41.6272727272727" style="76" customWidth="1"/>
    <col min="10999" max="11000" width="14.5" style="76" customWidth="1"/>
    <col min="11001" max="11001" width="13.8818181818182" style="76" customWidth="1"/>
    <col min="11002" max="11004" width="9" style="76"/>
    <col min="11005" max="11006" width="10.5" style="76" customWidth="1"/>
    <col min="11007" max="11253" width="9" style="76"/>
    <col min="11254" max="11254" width="41.6272727272727" style="76" customWidth="1"/>
    <col min="11255" max="11256" width="14.5" style="76" customWidth="1"/>
    <col min="11257" max="11257" width="13.8818181818182" style="76" customWidth="1"/>
    <col min="11258" max="11260" width="9" style="76"/>
    <col min="11261" max="11262" width="10.5" style="76" customWidth="1"/>
    <col min="11263" max="11509" width="9" style="76"/>
    <col min="11510" max="11510" width="41.6272727272727" style="76" customWidth="1"/>
    <col min="11511" max="11512" width="14.5" style="76" customWidth="1"/>
    <col min="11513" max="11513" width="13.8818181818182" style="76" customWidth="1"/>
    <col min="11514" max="11516" width="9" style="76"/>
    <col min="11517" max="11518" width="10.5" style="76" customWidth="1"/>
    <col min="11519" max="11765" width="9" style="76"/>
    <col min="11766" max="11766" width="41.6272727272727" style="76" customWidth="1"/>
    <col min="11767" max="11768" width="14.5" style="76" customWidth="1"/>
    <col min="11769" max="11769" width="13.8818181818182" style="76" customWidth="1"/>
    <col min="11770" max="11772" width="9" style="76"/>
    <col min="11773" max="11774" width="10.5" style="76" customWidth="1"/>
    <col min="11775" max="12021" width="9" style="76"/>
    <col min="12022" max="12022" width="41.6272727272727" style="76" customWidth="1"/>
    <col min="12023" max="12024" width="14.5" style="76" customWidth="1"/>
    <col min="12025" max="12025" width="13.8818181818182" style="76" customWidth="1"/>
    <col min="12026" max="12028" width="9" style="76"/>
    <col min="12029" max="12030" width="10.5" style="76" customWidth="1"/>
    <col min="12031" max="12277" width="9" style="76"/>
    <col min="12278" max="12278" width="41.6272727272727" style="76" customWidth="1"/>
    <col min="12279" max="12280" width="14.5" style="76" customWidth="1"/>
    <col min="12281" max="12281" width="13.8818181818182" style="76" customWidth="1"/>
    <col min="12282" max="12284" width="9" style="76"/>
    <col min="12285" max="12286" width="10.5" style="76" customWidth="1"/>
    <col min="12287" max="12533" width="9" style="76"/>
    <col min="12534" max="12534" width="41.6272727272727" style="76" customWidth="1"/>
    <col min="12535" max="12536" width="14.5" style="76" customWidth="1"/>
    <col min="12537" max="12537" width="13.8818181818182" style="76" customWidth="1"/>
    <col min="12538" max="12540" width="9" style="76"/>
    <col min="12541" max="12542" width="10.5" style="76" customWidth="1"/>
    <col min="12543" max="12789" width="9" style="76"/>
    <col min="12790" max="12790" width="41.6272727272727" style="76" customWidth="1"/>
    <col min="12791" max="12792" width="14.5" style="76" customWidth="1"/>
    <col min="12793" max="12793" width="13.8818181818182" style="76" customWidth="1"/>
    <col min="12794" max="12796" width="9" style="76"/>
    <col min="12797" max="12798" width="10.5" style="76" customWidth="1"/>
    <col min="12799" max="13045" width="9" style="76"/>
    <col min="13046" max="13046" width="41.6272727272727" style="76" customWidth="1"/>
    <col min="13047" max="13048" width="14.5" style="76" customWidth="1"/>
    <col min="13049" max="13049" width="13.8818181818182" style="76" customWidth="1"/>
    <col min="13050" max="13052" width="9" style="76"/>
    <col min="13053" max="13054" width="10.5" style="76" customWidth="1"/>
    <col min="13055" max="13301" width="9" style="76"/>
    <col min="13302" max="13302" width="41.6272727272727" style="76" customWidth="1"/>
    <col min="13303" max="13304" width="14.5" style="76" customWidth="1"/>
    <col min="13305" max="13305" width="13.8818181818182" style="76" customWidth="1"/>
    <col min="13306" max="13308" width="9" style="76"/>
    <col min="13309" max="13310" width="10.5" style="76" customWidth="1"/>
    <col min="13311" max="13557" width="9" style="76"/>
    <col min="13558" max="13558" width="41.6272727272727" style="76" customWidth="1"/>
    <col min="13559" max="13560" width="14.5" style="76" customWidth="1"/>
    <col min="13561" max="13561" width="13.8818181818182" style="76" customWidth="1"/>
    <col min="13562" max="13564" width="9" style="76"/>
    <col min="13565" max="13566" width="10.5" style="76" customWidth="1"/>
    <col min="13567" max="13813" width="9" style="76"/>
    <col min="13814" max="13814" width="41.6272727272727" style="76" customWidth="1"/>
    <col min="13815" max="13816" width="14.5" style="76" customWidth="1"/>
    <col min="13817" max="13817" width="13.8818181818182" style="76" customWidth="1"/>
    <col min="13818" max="13820" width="9" style="76"/>
    <col min="13821" max="13822" width="10.5" style="76" customWidth="1"/>
    <col min="13823" max="14069" width="9" style="76"/>
    <col min="14070" max="14070" width="41.6272727272727" style="76" customWidth="1"/>
    <col min="14071" max="14072" width="14.5" style="76" customWidth="1"/>
    <col min="14073" max="14073" width="13.8818181818182" style="76" customWidth="1"/>
    <col min="14074" max="14076" width="9" style="76"/>
    <col min="14077" max="14078" width="10.5" style="76" customWidth="1"/>
    <col min="14079" max="14325" width="9" style="76"/>
    <col min="14326" max="14326" width="41.6272727272727" style="76" customWidth="1"/>
    <col min="14327" max="14328" width="14.5" style="76" customWidth="1"/>
    <col min="14329" max="14329" width="13.8818181818182" style="76" customWidth="1"/>
    <col min="14330" max="14332" width="9" style="76"/>
    <col min="14333" max="14334" width="10.5" style="76" customWidth="1"/>
    <col min="14335" max="14581" width="9" style="76"/>
    <col min="14582" max="14582" width="41.6272727272727" style="76" customWidth="1"/>
    <col min="14583" max="14584" width="14.5" style="76" customWidth="1"/>
    <col min="14585" max="14585" width="13.8818181818182" style="76" customWidth="1"/>
    <col min="14586" max="14588" width="9" style="76"/>
    <col min="14589" max="14590" width="10.5" style="76" customWidth="1"/>
    <col min="14591" max="14837" width="9" style="76"/>
    <col min="14838" max="14838" width="41.6272727272727" style="76" customWidth="1"/>
    <col min="14839" max="14840" width="14.5" style="76" customWidth="1"/>
    <col min="14841" max="14841" width="13.8818181818182" style="76" customWidth="1"/>
    <col min="14842" max="14844" width="9" style="76"/>
    <col min="14845" max="14846" width="10.5" style="76" customWidth="1"/>
    <col min="14847" max="15093" width="9" style="76"/>
    <col min="15094" max="15094" width="41.6272727272727" style="76" customWidth="1"/>
    <col min="15095" max="15096" width="14.5" style="76" customWidth="1"/>
    <col min="15097" max="15097" width="13.8818181818182" style="76" customWidth="1"/>
    <col min="15098" max="15100" width="9" style="76"/>
    <col min="15101" max="15102" width="10.5" style="76" customWidth="1"/>
    <col min="15103" max="15349" width="9" style="76"/>
    <col min="15350" max="15350" width="41.6272727272727" style="76" customWidth="1"/>
    <col min="15351" max="15352" width="14.5" style="76" customWidth="1"/>
    <col min="15353" max="15353" width="13.8818181818182" style="76" customWidth="1"/>
    <col min="15354" max="15356" width="9" style="76"/>
    <col min="15357" max="15358" width="10.5" style="76" customWidth="1"/>
    <col min="15359" max="15605" width="9" style="76"/>
    <col min="15606" max="15606" width="41.6272727272727" style="76" customWidth="1"/>
    <col min="15607" max="15608" width="14.5" style="76" customWidth="1"/>
    <col min="15609" max="15609" width="13.8818181818182" style="76" customWidth="1"/>
    <col min="15610" max="15612" width="9" style="76"/>
    <col min="15613" max="15614" width="10.5" style="76" customWidth="1"/>
    <col min="15615" max="15861" width="9" style="76"/>
    <col min="15862" max="15862" width="41.6272727272727" style="76" customWidth="1"/>
    <col min="15863" max="15864" width="14.5" style="76" customWidth="1"/>
    <col min="15865" max="15865" width="13.8818181818182" style="76" customWidth="1"/>
    <col min="15866" max="15868" width="9" style="76"/>
    <col min="15869" max="15870" width="10.5" style="76" customWidth="1"/>
    <col min="15871" max="16117" width="9" style="76"/>
    <col min="16118" max="16118" width="41.6272727272727" style="76" customWidth="1"/>
    <col min="16119" max="16120" width="14.5" style="76" customWidth="1"/>
    <col min="16121" max="16121" width="13.8818181818182" style="76" customWidth="1"/>
    <col min="16122" max="16124" width="9" style="76"/>
    <col min="16125" max="16126" width="10.5" style="76" customWidth="1"/>
    <col min="16127" max="16384" width="9" style="76"/>
  </cols>
  <sheetData>
    <row r="1" ht="45" customHeight="1" spans="1:4">
      <c r="A1" s="71" t="s">
        <v>34</v>
      </c>
      <c r="B1" s="78"/>
      <c r="C1" s="78"/>
      <c r="D1" s="71"/>
    </row>
    <row r="2" ht="20.1" customHeight="1" spans="1:4">
      <c r="A2" s="79"/>
      <c r="B2" s="80"/>
      <c r="C2" s="81"/>
      <c r="D2" s="82" t="s">
        <v>1214</v>
      </c>
    </row>
    <row r="3" ht="45" customHeight="1" spans="1:4">
      <c r="A3" s="83" t="s">
        <v>1075</v>
      </c>
      <c r="B3" s="84" t="s">
        <v>1283</v>
      </c>
      <c r="C3" s="85" t="s">
        <v>52</v>
      </c>
      <c r="D3" s="85" t="s">
        <v>1284</v>
      </c>
    </row>
    <row r="4" ht="36" customHeight="1" spans="1:4">
      <c r="A4" s="86" t="s">
        <v>1305</v>
      </c>
      <c r="B4" s="87" t="s">
        <v>1069</v>
      </c>
      <c r="C4" s="87" t="s">
        <v>1069</v>
      </c>
      <c r="D4" s="87" t="s">
        <v>1069</v>
      </c>
    </row>
    <row r="5" ht="36" customHeight="1" spans="1:4">
      <c r="A5" s="88" t="s">
        <v>1306</v>
      </c>
      <c r="B5" s="89"/>
      <c r="C5" s="89"/>
      <c r="D5" s="90"/>
    </row>
    <row r="6" ht="36" customHeight="1" spans="1:4">
      <c r="A6" s="86" t="s">
        <v>1307</v>
      </c>
      <c r="B6" s="91"/>
      <c r="C6" s="91"/>
      <c r="D6" s="92"/>
    </row>
    <row r="7" ht="36" customHeight="1" spans="1:4">
      <c r="A7" s="88" t="s">
        <v>1306</v>
      </c>
      <c r="B7" s="93"/>
      <c r="C7" s="93"/>
      <c r="D7" s="90"/>
    </row>
    <row r="8" ht="36" customHeight="1" spans="1:4">
      <c r="A8" s="86" t="s">
        <v>1309</v>
      </c>
      <c r="B8" s="94"/>
      <c r="C8" s="94"/>
      <c r="D8" s="92"/>
    </row>
    <row r="9" ht="36" customHeight="1" spans="1:4">
      <c r="A9" s="88" t="s">
        <v>1306</v>
      </c>
      <c r="B9" s="93"/>
      <c r="C9" s="95"/>
      <c r="D9" s="90"/>
    </row>
    <row r="10" ht="36" customHeight="1" spans="1:4">
      <c r="A10" s="86" t="s">
        <v>1310</v>
      </c>
      <c r="B10" s="94"/>
      <c r="C10" s="94"/>
      <c r="D10" s="92"/>
    </row>
    <row r="11" ht="36" customHeight="1" spans="1:4">
      <c r="A11" s="88" t="s">
        <v>1306</v>
      </c>
      <c r="B11" s="95"/>
      <c r="C11" s="95"/>
      <c r="D11" s="90"/>
    </row>
    <row r="12" ht="36" customHeight="1" spans="1:4">
      <c r="A12" s="86" t="s">
        <v>1312</v>
      </c>
      <c r="B12" s="94"/>
      <c r="C12" s="94"/>
      <c r="D12" s="92"/>
    </row>
    <row r="13" ht="36" customHeight="1" spans="1:4">
      <c r="A13" s="88" t="s">
        <v>1306</v>
      </c>
      <c r="B13" s="95"/>
      <c r="C13" s="95"/>
      <c r="D13" s="90"/>
    </row>
    <row r="14" ht="36" customHeight="1" spans="1:4">
      <c r="A14" s="86" t="s">
        <v>1313</v>
      </c>
      <c r="B14" s="95"/>
      <c r="C14" s="94"/>
      <c r="D14" s="96"/>
    </row>
    <row r="15" ht="36" customHeight="1" spans="1:4">
      <c r="A15" s="88" t="s">
        <v>1306</v>
      </c>
      <c r="B15" s="95"/>
      <c r="C15" s="95"/>
      <c r="D15" s="96"/>
    </row>
    <row r="16" ht="36" customHeight="1" spans="1:4">
      <c r="A16" s="97" t="s">
        <v>1314</v>
      </c>
      <c r="B16" s="98"/>
      <c r="C16" s="98"/>
      <c r="D16" s="92"/>
    </row>
    <row r="17" ht="36" customHeight="1" spans="1:4">
      <c r="A17" s="88" t="s">
        <v>1315</v>
      </c>
      <c r="B17" s="98"/>
      <c r="C17" s="98"/>
      <c r="D17" s="90"/>
    </row>
    <row r="18" ht="36" customHeight="1" spans="1:4">
      <c r="A18" s="99" t="s">
        <v>1319</v>
      </c>
      <c r="B18" s="100"/>
      <c r="C18" s="98"/>
      <c r="D18" s="92"/>
    </row>
    <row r="19" ht="36" customHeight="1" spans="1:4">
      <c r="A19" s="99" t="s">
        <v>1317</v>
      </c>
      <c r="B19" s="98"/>
      <c r="C19" s="98"/>
      <c r="D19" s="92"/>
    </row>
    <row r="20" ht="36" customHeight="1" spans="1:4">
      <c r="A20" s="101" t="s">
        <v>1318</v>
      </c>
      <c r="B20" s="102"/>
      <c r="C20" s="102"/>
      <c r="D20" s="92"/>
    </row>
    <row r="21" ht="27" customHeight="1" spans="1:1">
      <c r="A21" s="76" t="s">
        <v>1303</v>
      </c>
    </row>
  </sheetData>
  <autoFilter ref="A3:D21">
    <extLst/>
  </autoFilter>
  <mergeCells count="1">
    <mergeCell ref="A1:D1"/>
  </mergeCells>
  <conditionalFormatting sqref="E4:G4 D5:G13 D16:G21">
    <cfRule type="cellIs" dxfId="3" priority="3" stopIfTrue="1" operator="lessThanOrEqual">
      <formula>-1</formula>
    </cfRule>
  </conditionalFormatting>
  <conditionalFormatting sqref="D12:G13">
    <cfRule type="cellIs" dxfId="5" priority="4" stopIfTrue="1" operator="lessThan">
      <formula>0</formula>
    </cfRule>
  </conditionalFormatting>
  <conditionalFormatting sqref="E12:G13">
    <cfRule type="cellIs" dxfId="5" priority="8"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G28"/>
  <sheetViews>
    <sheetView workbookViewId="0">
      <selection activeCell="E9" sqref="E9"/>
    </sheetView>
  </sheetViews>
  <sheetFormatPr defaultColWidth="10" defaultRowHeight="14" outlineLevelCol="6"/>
  <cols>
    <col min="1" max="1" width="24.6272727272727" style="27" customWidth="1"/>
    <col min="2" max="7" width="15.6272727272727" style="27" customWidth="1"/>
    <col min="8" max="8" width="9.75454545454545" style="27" customWidth="1"/>
    <col min="9" max="16384" width="10" style="27"/>
  </cols>
  <sheetData>
    <row r="1" ht="30" customHeight="1" spans="1:1">
      <c r="A1" s="53"/>
    </row>
    <row r="2" ht="28.7" customHeight="1" spans="1:7">
      <c r="A2" s="71" t="s">
        <v>36</v>
      </c>
      <c r="B2" s="71"/>
      <c r="C2" s="71"/>
      <c r="D2" s="71"/>
      <c r="E2" s="71"/>
      <c r="F2" s="71"/>
      <c r="G2" s="71"/>
    </row>
    <row r="3" ht="23.1" customHeight="1" spans="1:7">
      <c r="A3" s="60"/>
      <c r="B3" s="60"/>
      <c r="F3" s="61" t="s">
        <v>1320</v>
      </c>
      <c r="G3" s="61"/>
    </row>
    <row r="4" ht="30" customHeight="1" spans="1:7">
      <c r="A4" s="66" t="s">
        <v>1321</v>
      </c>
      <c r="B4" s="66" t="s">
        <v>1322</v>
      </c>
      <c r="C4" s="66"/>
      <c r="D4" s="66"/>
      <c r="E4" s="66" t="s">
        <v>1323</v>
      </c>
      <c r="F4" s="66"/>
      <c r="G4" s="66"/>
    </row>
    <row r="5" ht="30" customHeight="1" spans="1:7">
      <c r="A5" s="66"/>
      <c r="B5" s="72"/>
      <c r="C5" s="66" t="s">
        <v>1324</v>
      </c>
      <c r="D5" s="66" t="s">
        <v>1325</v>
      </c>
      <c r="E5" s="72"/>
      <c r="F5" s="66" t="s">
        <v>1324</v>
      </c>
      <c r="G5" s="66" t="s">
        <v>1325</v>
      </c>
    </row>
    <row r="6" ht="30" customHeight="1" spans="1:7">
      <c r="A6" s="66" t="s">
        <v>1326</v>
      </c>
      <c r="B6" s="66" t="s">
        <v>1327</v>
      </c>
      <c r="C6" s="66" t="s">
        <v>1328</v>
      </c>
      <c r="D6" s="66" t="s">
        <v>1329</v>
      </c>
      <c r="E6" s="66" t="s">
        <v>1330</v>
      </c>
      <c r="F6" s="66" t="s">
        <v>1331</v>
      </c>
      <c r="G6" s="66" t="s">
        <v>1332</v>
      </c>
    </row>
    <row r="7" ht="44.1" customHeight="1" spans="1:7">
      <c r="A7" s="73" t="s">
        <v>1333</v>
      </c>
      <c r="B7" s="72">
        <v>2.31</v>
      </c>
      <c r="C7" s="72">
        <v>2.31</v>
      </c>
      <c r="D7" s="72">
        <v>0</v>
      </c>
      <c r="E7" s="72">
        <v>1.13</v>
      </c>
      <c r="F7" s="72">
        <v>1.13</v>
      </c>
      <c r="G7" s="72">
        <v>0</v>
      </c>
    </row>
    <row r="8" ht="30" customHeight="1" spans="1:7">
      <c r="A8" s="73"/>
      <c r="B8" s="72"/>
      <c r="C8" s="72"/>
      <c r="D8" s="72"/>
      <c r="E8" s="72"/>
      <c r="F8" s="72"/>
      <c r="G8" s="72"/>
    </row>
    <row r="9" ht="30" customHeight="1" spans="1:7">
      <c r="A9" s="73"/>
      <c r="B9" s="72"/>
      <c r="C9" s="72"/>
      <c r="D9" s="72"/>
      <c r="E9" s="72"/>
      <c r="F9" s="72"/>
      <c r="G9" s="72"/>
    </row>
    <row r="10" ht="30" customHeight="1" spans="1:7">
      <c r="A10" s="73"/>
      <c r="B10" s="72"/>
      <c r="C10" s="72"/>
      <c r="D10" s="72"/>
      <c r="E10" s="72"/>
      <c r="F10" s="72"/>
      <c r="G10" s="72"/>
    </row>
    <row r="11" s="26" customFormat="1" ht="24.95" customHeight="1" spans="1:7">
      <c r="A11" s="52" t="s">
        <v>1334</v>
      </c>
      <c r="B11" s="52"/>
      <c r="C11" s="52"/>
      <c r="D11" s="52"/>
      <c r="E11" s="52"/>
      <c r="F11" s="52"/>
      <c r="G11" s="52"/>
    </row>
    <row r="12" s="26" customFormat="1" ht="24.95" customHeight="1" spans="1:7">
      <c r="A12" s="52" t="s">
        <v>1335</v>
      </c>
      <c r="B12" s="52"/>
      <c r="C12" s="52"/>
      <c r="D12" s="52"/>
      <c r="E12" s="52"/>
      <c r="F12" s="52"/>
      <c r="G12" s="52"/>
    </row>
    <row r="13" ht="18" customHeight="1" spans="1:7">
      <c r="A13" s="53"/>
      <c r="B13" s="53"/>
      <c r="C13" s="53"/>
      <c r="D13" s="53"/>
      <c r="E13" s="53"/>
      <c r="F13" s="53"/>
      <c r="G13" s="53"/>
    </row>
    <row r="14" ht="18" customHeight="1" spans="1:7">
      <c r="A14" s="53"/>
      <c r="B14" s="53"/>
      <c r="C14" s="53"/>
      <c r="D14" s="53"/>
      <c r="E14" s="53"/>
      <c r="F14" s="53"/>
      <c r="G14" s="53"/>
    </row>
    <row r="15" ht="18" customHeight="1" spans="1:7">
      <c r="A15" s="53"/>
      <c r="B15" s="53"/>
      <c r="C15" s="53"/>
      <c r="D15" s="53"/>
      <c r="E15" s="53"/>
      <c r="F15" s="53"/>
      <c r="G15" s="53"/>
    </row>
    <row r="16" ht="18" customHeight="1" spans="1:7">
      <c r="A16" s="53"/>
      <c r="B16" s="53"/>
      <c r="C16" s="53"/>
      <c r="D16" s="53"/>
      <c r="E16" s="53"/>
      <c r="F16" s="53"/>
      <c r="G16" s="53"/>
    </row>
    <row r="17" ht="14.1" customHeight="1" spans="1:7">
      <c r="A17" s="53"/>
      <c r="B17" s="53"/>
      <c r="C17" s="53"/>
      <c r="D17" s="53"/>
      <c r="E17" s="53"/>
      <c r="F17" s="53"/>
      <c r="G17" s="53"/>
    </row>
    <row r="18" ht="33" customHeight="1" spans="1:7">
      <c r="A18" s="60"/>
      <c r="B18" s="60"/>
      <c r="C18" s="60"/>
      <c r="D18" s="60"/>
      <c r="E18" s="60"/>
      <c r="F18" s="60"/>
      <c r="G18" s="60"/>
    </row>
    <row r="19" ht="28.7" customHeight="1" spans="1:7">
      <c r="A19" s="71" t="s">
        <v>1336</v>
      </c>
      <c r="B19" s="71"/>
      <c r="C19" s="71"/>
      <c r="D19" s="71"/>
      <c r="E19" s="71"/>
      <c r="F19" s="71"/>
      <c r="G19" s="71"/>
    </row>
    <row r="20" ht="15.95" customHeight="1" spans="1:7">
      <c r="A20" s="74" t="s">
        <v>1337</v>
      </c>
      <c r="B20" s="74"/>
      <c r="C20" s="74"/>
      <c r="D20" s="74"/>
      <c r="E20" s="74"/>
      <c r="F20" s="74"/>
      <c r="G20" s="74"/>
    </row>
    <row r="21" ht="21" customHeight="1" spans="1:7">
      <c r="A21" s="60"/>
      <c r="B21" s="60"/>
      <c r="F21" s="61" t="s">
        <v>1320</v>
      </c>
      <c r="G21" s="61"/>
    </row>
    <row r="22" ht="30" customHeight="1" spans="1:7">
      <c r="A22" s="66" t="s">
        <v>1321</v>
      </c>
      <c r="B22" s="66" t="s">
        <v>1322</v>
      </c>
      <c r="C22" s="66"/>
      <c r="D22" s="66"/>
      <c r="E22" s="66" t="s">
        <v>1323</v>
      </c>
      <c r="F22" s="66"/>
      <c r="G22" s="66"/>
    </row>
    <row r="23" ht="30" customHeight="1" spans="1:7">
      <c r="A23" s="66"/>
      <c r="B23" s="72"/>
      <c r="C23" s="66" t="s">
        <v>1324</v>
      </c>
      <c r="D23" s="66" t="s">
        <v>1325</v>
      </c>
      <c r="E23" s="72"/>
      <c r="F23" s="66" t="s">
        <v>1324</v>
      </c>
      <c r="G23" s="66" t="s">
        <v>1325</v>
      </c>
    </row>
    <row r="24" ht="30" customHeight="1" spans="1:7">
      <c r="A24" s="66" t="s">
        <v>1326</v>
      </c>
      <c r="B24" s="66" t="s">
        <v>1327</v>
      </c>
      <c r="C24" s="66" t="s">
        <v>1328</v>
      </c>
      <c r="D24" s="66" t="s">
        <v>1329</v>
      </c>
      <c r="E24" s="66" t="s">
        <v>1330</v>
      </c>
      <c r="F24" s="66" t="s">
        <v>1331</v>
      </c>
      <c r="G24" s="66" t="s">
        <v>1332</v>
      </c>
    </row>
    <row r="25" ht="30" customHeight="1" spans="1:7">
      <c r="A25" s="67" t="s">
        <v>1338</v>
      </c>
      <c r="B25" s="75">
        <v>2.306</v>
      </c>
      <c r="C25" s="75">
        <v>2.306</v>
      </c>
      <c r="D25" s="75">
        <v>0</v>
      </c>
      <c r="E25" s="75">
        <v>1.13</v>
      </c>
      <c r="F25" s="75">
        <v>1.13</v>
      </c>
      <c r="G25" s="75">
        <v>0</v>
      </c>
    </row>
    <row r="26" ht="30" customHeight="1" spans="1:7">
      <c r="A26" s="73"/>
      <c r="B26" s="75"/>
      <c r="C26" s="75"/>
      <c r="D26" s="75"/>
      <c r="E26" s="75"/>
      <c r="F26" s="75"/>
      <c r="G26" s="75"/>
    </row>
    <row r="27" s="26" customFormat="1" ht="24.95" customHeight="1" spans="1:7">
      <c r="A27" s="70" t="s">
        <v>1334</v>
      </c>
      <c r="B27" s="70"/>
      <c r="C27" s="70"/>
      <c r="D27" s="70"/>
      <c r="E27" s="70"/>
      <c r="F27" s="70"/>
      <c r="G27" s="70"/>
    </row>
    <row r="28" s="26" customFormat="1" ht="24.95" customHeight="1" spans="1:7">
      <c r="A28" s="70" t="s">
        <v>1335</v>
      </c>
      <c r="B28" s="70"/>
      <c r="C28" s="70"/>
      <c r="D28" s="70"/>
      <c r="E28" s="70"/>
      <c r="F28" s="70"/>
      <c r="G28" s="70"/>
    </row>
  </sheetData>
  <mergeCells count="15">
    <mergeCell ref="A2:G2"/>
    <mergeCell ref="F3:G3"/>
    <mergeCell ref="B4:D4"/>
    <mergeCell ref="E4:G4"/>
    <mergeCell ref="A11:G11"/>
    <mergeCell ref="A12:G12"/>
    <mergeCell ref="A19:G19"/>
    <mergeCell ref="A20:G20"/>
    <mergeCell ref="F21:G21"/>
    <mergeCell ref="B22:D22"/>
    <mergeCell ref="E22:G22"/>
    <mergeCell ref="A27:G27"/>
    <mergeCell ref="A28:G28"/>
    <mergeCell ref="A4:A5"/>
    <mergeCell ref="A22:A23"/>
  </mergeCells>
  <printOptions horizontalCentered="1"/>
  <pageMargins left="0.709027777777778" right="0.709027777777778" top="0.629166666666667" bottom="0.75" header="0.309027777777778" footer="0.309027777777778"/>
  <pageSetup paperSize="9" fitToHeight="20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G16"/>
  <sheetViews>
    <sheetView workbookViewId="0">
      <selection activeCell="B11" sqref="B11"/>
    </sheetView>
  </sheetViews>
  <sheetFormatPr defaultColWidth="10" defaultRowHeight="14" outlineLevelCol="6"/>
  <cols>
    <col min="1" max="1" width="62.2545454545455" style="27" customWidth="1"/>
    <col min="2" max="3" width="28.6272727272727" style="27" customWidth="1"/>
    <col min="4" max="4" width="9.75454545454545" style="27" customWidth="1"/>
    <col min="5" max="16384" width="10" style="27"/>
  </cols>
  <sheetData>
    <row r="1" ht="23.1" customHeight="1"/>
    <row r="2" ht="14.25" customHeight="1" spans="1:1">
      <c r="A2" s="53"/>
    </row>
    <row r="3" ht="28.7" customHeight="1" spans="1:3">
      <c r="A3" s="47" t="s">
        <v>37</v>
      </c>
      <c r="B3" s="47"/>
      <c r="C3" s="47"/>
    </row>
    <row r="4" ht="27" customHeight="1" spans="1:3">
      <c r="A4" s="60"/>
      <c r="B4" s="60"/>
      <c r="C4" s="61" t="s">
        <v>1320</v>
      </c>
    </row>
    <row r="5" s="64" customFormat="1" ht="24" customHeight="1" spans="1:3">
      <c r="A5" s="66" t="s">
        <v>1339</v>
      </c>
      <c r="B5" s="66" t="s">
        <v>1278</v>
      </c>
      <c r="C5" s="66" t="s">
        <v>1340</v>
      </c>
    </row>
    <row r="6" s="64" customFormat="1" ht="32.1" customHeight="1" spans="1:3">
      <c r="A6" s="67" t="s">
        <v>1341</v>
      </c>
      <c r="B6" s="62">
        <v>1.13</v>
      </c>
      <c r="C6" s="62">
        <v>1.13</v>
      </c>
    </row>
    <row r="7" s="64" customFormat="1" ht="32.1" customHeight="1" spans="1:3">
      <c r="A7" s="67" t="s">
        <v>1342</v>
      </c>
      <c r="B7" s="62">
        <v>2.31</v>
      </c>
      <c r="C7" s="62">
        <v>2.31</v>
      </c>
    </row>
    <row r="8" s="64" customFormat="1" ht="32.1" customHeight="1" spans="1:3">
      <c r="A8" s="67" t="s">
        <v>1343</v>
      </c>
      <c r="B8" s="62">
        <v>0</v>
      </c>
      <c r="C8" s="62">
        <v>0</v>
      </c>
    </row>
    <row r="9" s="64" customFormat="1" ht="30" customHeight="1" spans="1:3">
      <c r="A9" s="68" t="s">
        <v>1344</v>
      </c>
      <c r="B9" s="63">
        <v>0.0001</v>
      </c>
      <c r="C9" s="63">
        <v>0.0001</v>
      </c>
    </row>
    <row r="10" s="64" customFormat="1" ht="32.1" customHeight="1" spans="1:3">
      <c r="A10" s="68" t="s">
        <v>1345</v>
      </c>
      <c r="B10" s="62">
        <v>0</v>
      </c>
      <c r="C10" s="62">
        <v>0</v>
      </c>
    </row>
    <row r="11" s="64" customFormat="1" ht="32.1" customHeight="1" spans="1:3">
      <c r="A11" s="67" t="s">
        <v>1346</v>
      </c>
      <c r="B11" s="62">
        <v>0</v>
      </c>
      <c r="C11" s="62">
        <v>0</v>
      </c>
    </row>
    <row r="12" s="64" customFormat="1" ht="32.1" customHeight="1" spans="1:3">
      <c r="A12" s="67" t="s">
        <v>1347</v>
      </c>
      <c r="B12" s="62">
        <v>1.13</v>
      </c>
      <c r="C12" s="62">
        <v>1.13</v>
      </c>
    </row>
    <row r="13" s="64" customFormat="1" ht="32.1" customHeight="1" spans="1:3">
      <c r="A13" s="67" t="s">
        <v>1348</v>
      </c>
      <c r="B13" s="62">
        <v>0</v>
      </c>
      <c r="C13" s="62">
        <v>0</v>
      </c>
    </row>
    <row r="14" s="64" customFormat="1" ht="32.1" customHeight="1" spans="1:3">
      <c r="A14" s="67" t="s">
        <v>1349</v>
      </c>
      <c r="B14" s="62"/>
      <c r="C14" s="62"/>
    </row>
    <row r="15" s="65" customFormat="1" ht="75.95" customHeight="1" spans="1:7">
      <c r="A15" s="69" t="s">
        <v>1350</v>
      </c>
      <c r="B15" s="69"/>
      <c r="C15" s="69"/>
      <c r="D15" s="70"/>
      <c r="E15" s="70"/>
      <c r="F15" s="70"/>
      <c r="G15" s="70"/>
    </row>
    <row r="16" spans="1:3">
      <c r="A16" s="60"/>
      <c r="B16" s="60"/>
      <c r="C16" s="60"/>
    </row>
  </sheetData>
  <mergeCells count="2">
    <mergeCell ref="A3:C3"/>
    <mergeCell ref="A15:C15"/>
  </mergeCells>
  <printOptions horizontalCentered="1"/>
  <pageMargins left="0.709027777777778" right="0.709027777777778" top="0.75" bottom="0.75" header="0.309027777777778" footer="0.309027777777778"/>
  <pageSetup paperSize="9" fitToHeight="20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G16"/>
  <sheetViews>
    <sheetView workbookViewId="0">
      <selection activeCell="B12" sqref="B12"/>
    </sheetView>
  </sheetViews>
  <sheetFormatPr defaultColWidth="10" defaultRowHeight="14" outlineLevelCol="6"/>
  <cols>
    <col min="1" max="1" width="60" style="27" customWidth="1"/>
    <col min="2" max="3" width="25.6272727272727" style="27" customWidth="1"/>
    <col min="4" max="4" width="9.75454545454545" style="27" customWidth="1"/>
    <col min="5" max="16384" width="10" style="27"/>
  </cols>
  <sheetData>
    <row r="1" ht="23.1" customHeight="1"/>
    <row r="2" ht="14.25" customHeight="1" spans="1:1">
      <c r="A2" s="53"/>
    </row>
    <row r="3" ht="28.7" customHeight="1" spans="1:3">
      <c r="A3" s="47" t="s">
        <v>38</v>
      </c>
      <c r="B3" s="47"/>
      <c r="C3" s="47"/>
    </row>
    <row r="4" ht="27" customHeight="1" spans="1:3">
      <c r="A4" s="60"/>
      <c r="B4" s="60"/>
      <c r="C4" s="61" t="s">
        <v>1320</v>
      </c>
    </row>
    <row r="5" ht="24" customHeight="1" spans="1:3">
      <c r="A5" s="32" t="s">
        <v>1339</v>
      </c>
      <c r="B5" s="32" t="s">
        <v>1278</v>
      </c>
      <c r="C5" s="32" t="s">
        <v>1340</v>
      </c>
    </row>
    <row r="6" ht="32.1" customHeight="1" spans="1:3">
      <c r="A6" s="55" t="s">
        <v>1341</v>
      </c>
      <c r="B6" s="62">
        <v>1.13</v>
      </c>
      <c r="C6" s="62">
        <v>1.13</v>
      </c>
    </row>
    <row r="7" ht="32.1" customHeight="1" spans="1:3">
      <c r="A7" s="55" t="s">
        <v>1342</v>
      </c>
      <c r="B7" s="62">
        <v>2.31</v>
      </c>
      <c r="C7" s="62">
        <v>2.31</v>
      </c>
    </row>
    <row r="8" ht="32.1" customHeight="1" spans="1:3">
      <c r="A8" s="55" t="s">
        <v>1343</v>
      </c>
      <c r="B8" s="62">
        <v>0</v>
      </c>
      <c r="C8" s="62">
        <v>0</v>
      </c>
    </row>
    <row r="9" ht="32.1" customHeight="1" spans="1:3">
      <c r="A9" s="55" t="s">
        <v>1351</v>
      </c>
      <c r="B9" s="63">
        <v>0.0001</v>
      </c>
      <c r="C9" s="63">
        <v>0.0001</v>
      </c>
    </row>
    <row r="10" ht="32.1" customHeight="1" spans="1:3">
      <c r="A10" s="55" t="s">
        <v>1352</v>
      </c>
      <c r="B10" s="62">
        <v>0</v>
      </c>
      <c r="C10" s="62">
        <v>0</v>
      </c>
    </row>
    <row r="11" ht="32.1" customHeight="1" spans="1:3">
      <c r="A11" s="55" t="s">
        <v>1346</v>
      </c>
      <c r="B11" s="62">
        <v>0</v>
      </c>
      <c r="C11" s="62">
        <v>0</v>
      </c>
    </row>
    <row r="12" ht="32.1" customHeight="1" spans="1:3">
      <c r="A12" s="55" t="s">
        <v>1347</v>
      </c>
      <c r="B12" s="62">
        <v>1.13</v>
      </c>
      <c r="C12" s="62">
        <v>1.13</v>
      </c>
    </row>
    <row r="13" ht="32.1" customHeight="1" spans="1:3">
      <c r="A13" s="55" t="s">
        <v>1348</v>
      </c>
      <c r="B13" s="62">
        <v>0</v>
      </c>
      <c r="C13" s="62">
        <v>0</v>
      </c>
    </row>
    <row r="14" ht="32.1" customHeight="1" spans="1:3">
      <c r="A14" s="55" t="s">
        <v>1349</v>
      </c>
      <c r="B14" s="56"/>
      <c r="C14" s="56"/>
    </row>
    <row r="15" s="26" customFormat="1" ht="69" customHeight="1" spans="1:7">
      <c r="A15" s="36" t="s">
        <v>1353</v>
      </c>
      <c r="B15" s="36"/>
      <c r="C15" s="36"/>
      <c r="D15" s="52"/>
      <c r="E15" s="52"/>
      <c r="F15" s="52"/>
      <c r="G15" s="52"/>
    </row>
    <row r="16" spans="1:3">
      <c r="A16" s="60"/>
      <c r="B16" s="60"/>
      <c r="C16" s="60"/>
    </row>
  </sheetData>
  <mergeCells count="2">
    <mergeCell ref="A3:C3"/>
    <mergeCell ref="A15:C15"/>
  </mergeCells>
  <printOptions horizontalCentered="1"/>
  <pageMargins left="0.709027777777778" right="0.709027777777778" top="0.354166666666667" bottom="0.471527777777778" header="0.309027777777778" footer="0.309027777777778"/>
  <pageSetup paperSize="9" fitToHeight="20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C14"/>
  <sheetViews>
    <sheetView workbookViewId="0">
      <selection activeCell="B9" sqref="B9"/>
    </sheetView>
  </sheetViews>
  <sheetFormatPr defaultColWidth="10" defaultRowHeight="14" outlineLevelCol="2"/>
  <cols>
    <col min="1" max="1" width="60.5" style="27" customWidth="1"/>
    <col min="2" max="3" width="25.6272727272727" style="27" customWidth="1"/>
    <col min="4" max="4" width="9.75454545454545" style="27" customWidth="1"/>
    <col min="5" max="16384" width="10" style="27"/>
  </cols>
  <sheetData>
    <row r="1" ht="24" customHeight="1"/>
    <row r="2" ht="14.25" customHeight="1" spans="1:1">
      <c r="A2" s="53"/>
    </row>
    <row r="3" ht="28.7" customHeight="1" spans="1:3">
      <c r="A3" s="47" t="s">
        <v>1354</v>
      </c>
      <c r="B3" s="47"/>
      <c r="C3" s="47"/>
    </row>
    <row r="4" ht="24.95" customHeight="1" spans="1:3">
      <c r="A4" s="60"/>
      <c r="B4" s="60"/>
      <c r="C4" s="61" t="s">
        <v>1320</v>
      </c>
    </row>
    <row r="5" ht="32.1" customHeight="1" spans="1:3">
      <c r="A5" s="32" t="s">
        <v>1339</v>
      </c>
      <c r="B5" s="32" t="s">
        <v>1278</v>
      </c>
      <c r="C5" s="32" t="s">
        <v>1340</v>
      </c>
    </row>
    <row r="6" ht="32.1" customHeight="1" spans="1:3">
      <c r="A6" s="55" t="s">
        <v>1355</v>
      </c>
      <c r="B6" s="56" t="s">
        <v>1069</v>
      </c>
      <c r="C6" s="56" t="s">
        <v>1069</v>
      </c>
    </row>
    <row r="7" ht="32.1" customHeight="1" spans="1:3">
      <c r="A7" s="55" t="s">
        <v>1356</v>
      </c>
      <c r="B7" s="56" t="s">
        <v>1069</v>
      </c>
      <c r="C7" s="56" t="s">
        <v>1069</v>
      </c>
    </row>
    <row r="8" ht="32.1" customHeight="1" spans="1:3">
      <c r="A8" s="55" t="s">
        <v>1357</v>
      </c>
      <c r="B8" s="56" t="s">
        <v>1069</v>
      </c>
      <c r="C8" s="56" t="s">
        <v>1069</v>
      </c>
    </row>
    <row r="9" ht="32.1" customHeight="1" spans="1:3">
      <c r="A9" s="55" t="s">
        <v>1358</v>
      </c>
      <c r="B9" s="56" t="s">
        <v>1069</v>
      </c>
      <c r="C9" s="56" t="s">
        <v>1069</v>
      </c>
    </row>
    <row r="10" ht="32.1" customHeight="1" spans="1:3">
      <c r="A10" s="55" t="s">
        <v>1359</v>
      </c>
      <c r="B10" s="56" t="s">
        <v>1069</v>
      </c>
      <c r="C10" s="56" t="s">
        <v>1069</v>
      </c>
    </row>
    <row r="11" ht="32.1" customHeight="1" spans="1:3">
      <c r="A11" s="55" t="s">
        <v>1360</v>
      </c>
      <c r="B11" s="56" t="s">
        <v>1069</v>
      </c>
      <c r="C11" s="56" t="s">
        <v>1069</v>
      </c>
    </row>
    <row r="12" ht="32.1" customHeight="1" spans="1:3">
      <c r="A12" s="55" t="s">
        <v>1361</v>
      </c>
      <c r="B12" s="56" t="s">
        <v>1069</v>
      </c>
      <c r="C12" s="56" t="s">
        <v>1069</v>
      </c>
    </row>
    <row r="13" s="26" customFormat="1" ht="81.95" customHeight="1" spans="1:3">
      <c r="A13" s="36" t="s">
        <v>1362</v>
      </c>
      <c r="B13" s="36"/>
      <c r="C13" s="36"/>
    </row>
    <row r="14" ht="30.95" customHeight="1" spans="1:3">
      <c r="A14" s="57" t="s">
        <v>1363</v>
      </c>
      <c r="B14" s="58"/>
      <c r="C14" s="59"/>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C14"/>
  <sheetViews>
    <sheetView workbookViewId="0">
      <selection activeCell="B8" sqref="B8"/>
    </sheetView>
  </sheetViews>
  <sheetFormatPr defaultColWidth="10" defaultRowHeight="14" outlineLevelCol="2"/>
  <cols>
    <col min="1" max="1" width="59.3818181818182" style="27" customWidth="1"/>
    <col min="2" max="3" width="25.6272727272727" style="27" customWidth="1"/>
    <col min="4" max="4" width="9.75454545454545" style="27" customWidth="1"/>
    <col min="5" max="16384" width="10" style="27"/>
  </cols>
  <sheetData>
    <row r="1" ht="24" customHeight="1"/>
    <row r="2" ht="14.25" customHeight="1" spans="1:1">
      <c r="A2" s="53"/>
    </row>
    <row r="3" ht="28.7" customHeight="1" spans="1:3">
      <c r="A3" s="47" t="s">
        <v>40</v>
      </c>
      <c r="B3" s="47"/>
      <c r="C3" s="47"/>
    </row>
    <row r="4" s="25" customFormat="1" ht="24.95" customHeight="1" spans="1:3">
      <c r="A4" s="54"/>
      <c r="B4" s="54"/>
      <c r="C4" s="39" t="s">
        <v>1320</v>
      </c>
    </row>
    <row r="5" s="25" customFormat="1" ht="32.1" customHeight="1" spans="1:3">
      <c r="A5" s="32" t="s">
        <v>1339</v>
      </c>
      <c r="B5" s="32" t="s">
        <v>1278</v>
      </c>
      <c r="C5" s="32" t="s">
        <v>1340</v>
      </c>
    </row>
    <row r="6" s="25" customFormat="1" ht="32.1" customHeight="1" spans="1:3">
      <c r="A6" s="55" t="s">
        <v>1355</v>
      </c>
      <c r="B6" s="56" t="s">
        <v>1069</v>
      </c>
      <c r="C6" s="56" t="s">
        <v>1069</v>
      </c>
    </row>
    <row r="7" s="25" customFormat="1" ht="32.1" customHeight="1" spans="1:3">
      <c r="A7" s="55" t="s">
        <v>1356</v>
      </c>
      <c r="B7" s="56" t="s">
        <v>1069</v>
      </c>
      <c r="C7" s="56" t="s">
        <v>1069</v>
      </c>
    </row>
    <row r="8" s="25" customFormat="1" ht="32.1" customHeight="1" spans="1:3">
      <c r="A8" s="55" t="s">
        <v>1357</v>
      </c>
      <c r="B8" s="56" t="s">
        <v>1069</v>
      </c>
      <c r="C8" s="56" t="s">
        <v>1069</v>
      </c>
    </row>
    <row r="9" s="25" customFormat="1" ht="32.1" customHeight="1" spans="1:3">
      <c r="A9" s="55" t="s">
        <v>1358</v>
      </c>
      <c r="B9" s="56" t="s">
        <v>1069</v>
      </c>
      <c r="C9" s="56" t="s">
        <v>1069</v>
      </c>
    </row>
    <row r="10" s="25" customFormat="1" ht="32.1" customHeight="1" spans="1:3">
      <c r="A10" s="55" t="s">
        <v>1359</v>
      </c>
      <c r="B10" s="56" t="s">
        <v>1069</v>
      </c>
      <c r="C10" s="56" t="s">
        <v>1069</v>
      </c>
    </row>
    <row r="11" s="25" customFormat="1" ht="32.1" customHeight="1" spans="1:3">
      <c r="A11" s="55" t="s">
        <v>1360</v>
      </c>
      <c r="B11" s="56" t="s">
        <v>1069</v>
      </c>
      <c r="C11" s="56" t="s">
        <v>1069</v>
      </c>
    </row>
    <row r="12" s="25" customFormat="1" ht="32.1" customHeight="1" spans="1:3">
      <c r="A12" s="55" t="s">
        <v>1361</v>
      </c>
      <c r="B12" s="56" t="s">
        <v>1069</v>
      </c>
      <c r="C12" s="56" t="s">
        <v>1069</v>
      </c>
    </row>
    <row r="13" s="26" customFormat="1" ht="65.1" customHeight="1" spans="1:3">
      <c r="A13" s="36" t="s">
        <v>1364</v>
      </c>
      <c r="B13" s="36"/>
      <c r="C13" s="36"/>
    </row>
    <row r="14" ht="30.95" customHeight="1" spans="1:3">
      <c r="A14" s="57" t="s">
        <v>1363</v>
      </c>
      <c r="B14" s="58"/>
      <c r="C14" s="59"/>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D28"/>
  <sheetViews>
    <sheetView workbookViewId="0">
      <selection activeCell="D9" sqref="D9"/>
    </sheetView>
  </sheetViews>
  <sheetFormatPr defaultColWidth="10" defaultRowHeight="14" outlineLevelCol="3"/>
  <cols>
    <col min="1" max="1" width="36" style="27" customWidth="1"/>
    <col min="2" max="4" width="15.6272727272727" style="27" customWidth="1"/>
    <col min="5" max="5" width="9.75454545454545" style="27" customWidth="1"/>
    <col min="6" max="16384" width="10" style="27"/>
  </cols>
  <sheetData>
    <row r="1" ht="21.95" customHeight="1"/>
    <row r="2" ht="14.25" customHeight="1" spans="1:1">
      <c r="A2" s="46"/>
    </row>
    <row r="3" ht="63" customHeight="1" spans="1:4">
      <c r="A3" s="47" t="s">
        <v>1365</v>
      </c>
      <c r="B3" s="47"/>
      <c r="C3" s="47"/>
      <c r="D3" s="47"/>
    </row>
    <row r="4" s="25" customFormat="1" ht="30" customHeight="1" spans="4:4">
      <c r="D4" s="39" t="s">
        <v>1320</v>
      </c>
    </row>
    <row r="5" s="25" customFormat="1" ht="24.95" customHeight="1" spans="1:4">
      <c r="A5" s="32" t="s">
        <v>1339</v>
      </c>
      <c r="B5" s="32" t="s">
        <v>1366</v>
      </c>
      <c r="C5" s="32" t="s">
        <v>1367</v>
      </c>
      <c r="D5" s="32" t="s">
        <v>1368</v>
      </c>
    </row>
    <row r="6" s="25" customFormat="1" ht="24.95" customHeight="1" spans="1:4">
      <c r="A6" s="48" t="s">
        <v>1369</v>
      </c>
      <c r="B6" s="34" t="s">
        <v>1370</v>
      </c>
      <c r="C6" s="49">
        <f>C7+C9</f>
        <v>0</v>
      </c>
      <c r="D6" s="49">
        <f>D7+D9</f>
        <v>0</v>
      </c>
    </row>
    <row r="7" s="25" customFormat="1" ht="24.95" customHeight="1" spans="1:4">
      <c r="A7" s="50" t="s">
        <v>1371</v>
      </c>
      <c r="B7" s="34" t="s">
        <v>1328</v>
      </c>
      <c r="C7" s="49">
        <v>0</v>
      </c>
      <c r="D7" s="49">
        <v>0</v>
      </c>
    </row>
    <row r="8" s="25" customFormat="1" ht="24.95" customHeight="1" spans="1:4">
      <c r="A8" s="50" t="s">
        <v>1372</v>
      </c>
      <c r="B8" s="34" t="s">
        <v>1329</v>
      </c>
      <c r="C8" s="49">
        <v>0</v>
      </c>
      <c r="D8" s="49">
        <v>0</v>
      </c>
    </row>
    <row r="9" s="25" customFormat="1" ht="24.95" customHeight="1" spans="1:4">
      <c r="A9" s="50" t="s">
        <v>1373</v>
      </c>
      <c r="B9" s="34" t="s">
        <v>1374</v>
      </c>
      <c r="C9" s="49">
        <v>0</v>
      </c>
      <c r="D9" s="49">
        <v>0</v>
      </c>
    </row>
    <row r="10" s="25" customFormat="1" ht="24.95" customHeight="1" spans="1:4">
      <c r="A10" s="50" t="s">
        <v>1372</v>
      </c>
      <c r="B10" s="34" t="s">
        <v>1331</v>
      </c>
      <c r="C10" s="49">
        <v>0</v>
      </c>
      <c r="D10" s="49">
        <v>0</v>
      </c>
    </row>
    <row r="11" s="25" customFormat="1" ht="24.95" customHeight="1" spans="1:4">
      <c r="A11" s="48" t="s">
        <v>1375</v>
      </c>
      <c r="B11" s="34" t="s">
        <v>1376</v>
      </c>
      <c r="C11" s="49">
        <f>C12+C13</f>
        <v>0</v>
      </c>
      <c r="D11" s="49">
        <f>D12+D13</f>
        <v>0</v>
      </c>
    </row>
    <row r="12" s="25" customFormat="1" ht="24.95" customHeight="1" spans="1:4">
      <c r="A12" s="50" t="s">
        <v>1371</v>
      </c>
      <c r="B12" s="34" t="s">
        <v>1377</v>
      </c>
      <c r="C12" s="49">
        <v>0</v>
      </c>
      <c r="D12" s="49">
        <v>0</v>
      </c>
    </row>
    <row r="13" s="25" customFormat="1" ht="24.95" customHeight="1" spans="1:4">
      <c r="A13" s="50" t="s">
        <v>1373</v>
      </c>
      <c r="B13" s="34" t="s">
        <v>1378</v>
      </c>
      <c r="C13" s="49">
        <v>0</v>
      </c>
      <c r="D13" s="49">
        <v>0</v>
      </c>
    </row>
    <row r="14" s="25" customFormat="1" ht="24.95" customHeight="1" spans="1:4">
      <c r="A14" s="48" t="s">
        <v>1379</v>
      </c>
      <c r="B14" s="34" t="s">
        <v>1380</v>
      </c>
      <c r="C14" s="49">
        <f>C15+C16</f>
        <v>0.0468</v>
      </c>
      <c r="D14" s="49">
        <f>D15+D16</f>
        <v>0.0468</v>
      </c>
    </row>
    <row r="15" s="25" customFormat="1" ht="24.95" customHeight="1" spans="1:4">
      <c r="A15" s="50" t="s">
        <v>1371</v>
      </c>
      <c r="B15" s="34" t="s">
        <v>1381</v>
      </c>
      <c r="C15" s="51">
        <v>0.0468</v>
      </c>
      <c r="D15" s="51">
        <v>0.0468</v>
      </c>
    </row>
    <row r="16" s="25" customFormat="1" ht="24.95" customHeight="1" spans="1:4">
      <c r="A16" s="50" t="s">
        <v>1373</v>
      </c>
      <c r="B16" s="34" t="s">
        <v>1382</v>
      </c>
      <c r="C16" s="49">
        <v>0</v>
      </c>
      <c r="D16" s="49">
        <v>0</v>
      </c>
    </row>
    <row r="17" s="25" customFormat="1" ht="24.95" customHeight="1" spans="1:4">
      <c r="A17" s="48" t="s">
        <v>1383</v>
      </c>
      <c r="B17" s="34" t="s">
        <v>1384</v>
      </c>
      <c r="C17" s="49">
        <f>C18+C21</f>
        <v>0.078</v>
      </c>
      <c r="D17" s="49">
        <f>D18+D21</f>
        <v>0.078</v>
      </c>
    </row>
    <row r="18" s="25" customFormat="1" ht="24.95" customHeight="1" spans="1:4">
      <c r="A18" s="50" t="s">
        <v>1371</v>
      </c>
      <c r="B18" s="34" t="s">
        <v>1385</v>
      </c>
      <c r="C18" s="51">
        <v>0.078</v>
      </c>
      <c r="D18" s="51">
        <v>0.078</v>
      </c>
    </row>
    <row r="19" s="25" customFormat="1" ht="24.95" customHeight="1" spans="1:4">
      <c r="A19" s="50" t="s">
        <v>1386</v>
      </c>
      <c r="B19" s="34"/>
      <c r="C19" s="49">
        <v>0</v>
      </c>
      <c r="D19" s="49">
        <v>0</v>
      </c>
    </row>
    <row r="20" s="25" customFormat="1" ht="24.95" customHeight="1" spans="1:4">
      <c r="A20" s="50" t="s">
        <v>1387</v>
      </c>
      <c r="B20" s="34" t="s">
        <v>1388</v>
      </c>
      <c r="C20" s="51">
        <v>0.078</v>
      </c>
      <c r="D20" s="51">
        <v>0.078</v>
      </c>
    </row>
    <row r="21" s="25" customFormat="1" ht="24.95" customHeight="1" spans="1:4">
      <c r="A21" s="50" t="s">
        <v>1373</v>
      </c>
      <c r="B21" s="34" t="s">
        <v>1389</v>
      </c>
      <c r="C21" s="49">
        <v>0</v>
      </c>
      <c r="D21" s="49">
        <v>0</v>
      </c>
    </row>
    <row r="22" s="25" customFormat="1" ht="24.95" customHeight="1" spans="1:4">
      <c r="A22" s="50" t="s">
        <v>1386</v>
      </c>
      <c r="B22" s="34"/>
      <c r="C22" s="49">
        <v>0</v>
      </c>
      <c r="D22" s="49">
        <v>0</v>
      </c>
    </row>
    <row r="23" s="25" customFormat="1" ht="24.95" customHeight="1" spans="1:4">
      <c r="A23" s="50" t="s">
        <v>1390</v>
      </c>
      <c r="B23" s="34" t="s">
        <v>1391</v>
      </c>
      <c r="C23" s="49">
        <v>0</v>
      </c>
      <c r="D23" s="49">
        <v>0</v>
      </c>
    </row>
    <row r="24" s="25" customFormat="1" ht="24.95" customHeight="1" spans="1:4">
      <c r="A24" s="48" t="s">
        <v>1392</v>
      </c>
      <c r="B24" s="34" t="s">
        <v>1393</v>
      </c>
      <c r="C24" s="49">
        <f>C25+C26</f>
        <v>0.0468</v>
      </c>
      <c r="D24" s="49">
        <f>D25+D26</f>
        <v>0.0468</v>
      </c>
    </row>
    <row r="25" s="25" customFormat="1" ht="24.95" customHeight="1" spans="1:4">
      <c r="A25" s="50" t="s">
        <v>1371</v>
      </c>
      <c r="B25" s="34" t="s">
        <v>1394</v>
      </c>
      <c r="C25" s="51">
        <v>0.0468</v>
      </c>
      <c r="D25" s="51">
        <v>0.0468</v>
      </c>
    </row>
    <row r="26" s="25" customFormat="1" ht="24.95" customHeight="1" spans="1:4">
      <c r="A26" s="50" t="s">
        <v>1373</v>
      </c>
      <c r="B26" s="34" t="s">
        <v>1395</v>
      </c>
      <c r="C26" s="49">
        <v>0</v>
      </c>
      <c r="D26" s="49">
        <v>0</v>
      </c>
    </row>
    <row r="27" s="26" customFormat="1" ht="69.95" customHeight="1" spans="1:4">
      <c r="A27" s="52" t="s">
        <v>1396</v>
      </c>
      <c r="B27" s="52"/>
      <c r="C27" s="52"/>
      <c r="D27" s="52"/>
    </row>
    <row r="28" ht="24.95" customHeight="1" spans="1:4">
      <c r="A28" s="53"/>
      <c r="B28" s="53"/>
      <c r="C28" s="53"/>
      <c r="D28" s="53"/>
    </row>
  </sheetData>
  <mergeCells count="3">
    <mergeCell ref="A3:D3"/>
    <mergeCell ref="A27:D27"/>
    <mergeCell ref="A28:D28"/>
  </mergeCells>
  <printOptions horizontalCentered="1"/>
  <pageMargins left="0.709027777777778" right="0.709027777777778" top="0.393055555555556" bottom="0.75" header="0.309027777777778" footer="0.309027777777778"/>
  <pageSetup paperSize="9" fitToHeight="20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F20"/>
  <sheetViews>
    <sheetView workbookViewId="0">
      <selection activeCell="E7" sqref="E7"/>
    </sheetView>
  </sheetViews>
  <sheetFormatPr defaultColWidth="8.88181818181818" defaultRowHeight="14" outlineLevelCol="5"/>
  <cols>
    <col min="1" max="1" width="8.88181818181818" style="27"/>
    <col min="2" max="2" width="49.3818181818182" style="27" customWidth="1"/>
    <col min="3" max="6" width="20.6272727272727" style="27" customWidth="1"/>
    <col min="7" max="16384" width="8.88181818181818" style="27"/>
  </cols>
  <sheetData>
    <row r="1" spans="1:1">
      <c r="A1" s="37"/>
    </row>
    <row r="2" ht="45" customHeight="1" spans="1:6">
      <c r="A2" s="28" t="s">
        <v>1397</v>
      </c>
      <c r="B2" s="28"/>
      <c r="C2" s="28"/>
      <c r="D2" s="28"/>
      <c r="E2" s="28"/>
      <c r="F2" s="28"/>
    </row>
    <row r="3" s="25" customFormat="1" ht="18" customHeight="1" spans="2:6">
      <c r="B3" s="38" t="s">
        <v>1320</v>
      </c>
      <c r="C3" s="39"/>
      <c r="D3" s="39"/>
      <c r="E3" s="39"/>
      <c r="F3" s="39"/>
    </row>
    <row r="4" s="25" customFormat="1" ht="30" customHeight="1" spans="1:6">
      <c r="A4" s="31" t="s">
        <v>50</v>
      </c>
      <c r="B4" s="31"/>
      <c r="C4" s="32" t="s">
        <v>1326</v>
      </c>
      <c r="D4" s="32" t="s">
        <v>1367</v>
      </c>
      <c r="E4" s="32" t="s">
        <v>1368</v>
      </c>
      <c r="F4" s="32" t="s">
        <v>1398</v>
      </c>
    </row>
    <row r="5" s="25" customFormat="1" ht="30" customHeight="1" spans="1:6">
      <c r="A5" s="40" t="s">
        <v>1399</v>
      </c>
      <c r="B5" s="40"/>
      <c r="C5" s="34" t="s">
        <v>1327</v>
      </c>
      <c r="D5" s="41">
        <f>D6+D7</f>
        <v>2.31</v>
      </c>
      <c r="E5" s="41">
        <f>E6+E7</f>
        <v>2.31</v>
      </c>
      <c r="F5" s="41"/>
    </row>
    <row r="6" s="25" customFormat="1" ht="30" customHeight="1" spans="1:6">
      <c r="A6" s="42" t="s">
        <v>1400</v>
      </c>
      <c r="B6" s="42"/>
      <c r="C6" s="34" t="s">
        <v>1328</v>
      </c>
      <c r="D6" s="41">
        <v>2.31</v>
      </c>
      <c r="E6" s="41">
        <v>2.31</v>
      </c>
      <c r="F6" s="41"/>
    </row>
    <row r="7" s="25" customFormat="1" ht="30" customHeight="1" spans="1:6">
      <c r="A7" s="42" t="s">
        <v>1401</v>
      </c>
      <c r="B7" s="42"/>
      <c r="C7" s="34" t="s">
        <v>1329</v>
      </c>
      <c r="D7" s="41">
        <v>0</v>
      </c>
      <c r="E7" s="41">
        <v>0</v>
      </c>
      <c r="F7" s="41"/>
    </row>
    <row r="8" s="25" customFormat="1" ht="30" customHeight="1" spans="1:6">
      <c r="A8" s="43" t="s">
        <v>1402</v>
      </c>
      <c r="B8" s="43"/>
      <c r="C8" s="34" t="s">
        <v>1330</v>
      </c>
      <c r="D8" s="41">
        <f>D9+D10</f>
        <v>0</v>
      </c>
      <c r="E8" s="41">
        <f>E9+E10</f>
        <v>0</v>
      </c>
      <c r="F8" s="41"/>
    </row>
    <row r="9" s="25" customFormat="1" ht="30" customHeight="1" spans="1:6">
      <c r="A9" s="42" t="s">
        <v>1400</v>
      </c>
      <c r="B9" s="42"/>
      <c r="C9" s="34" t="s">
        <v>1331</v>
      </c>
      <c r="D9" s="41">
        <v>0</v>
      </c>
      <c r="E9" s="41">
        <v>0</v>
      </c>
      <c r="F9" s="41"/>
    </row>
    <row r="10" s="25" customFormat="1" ht="30" customHeight="1" spans="1:6">
      <c r="A10" s="42" t="s">
        <v>1401</v>
      </c>
      <c r="B10" s="42"/>
      <c r="C10" s="34" t="s">
        <v>1332</v>
      </c>
      <c r="D10" s="41">
        <v>0</v>
      </c>
      <c r="E10" s="41">
        <v>0</v>
      </c>
      <c r="F10" s="41"/>
    </row>
    <row r="11" s="26" customFormat="1" ht="41.1" customHeight="1" spans="1:6">
      <c r="A11" s="36" t="s">
        <v>1403</v>
      </c>
      <c r="B11" s="36"/>
      <c r="C11" s="36"/>
      <c r="D11" s="36"/>
      <c r="E11" s="36"/>
      <c r="F11" s="36"/>
    </row>
    <row r="12" spans="1:1">
      <c r="A12" s="27" t="s">
        <v>1404</v>
      </c>
    </row>
    <row r="14" ht="18.5" spans="1:1">
      <c r="A14" s="44"/>
    </row>
    <row r="15" ht="18.95" customHeight="1" spans="1:1">
      <c r="A15" s="45"/>
    </row>
    <row r="16" ht="29.1" customHeight="1"/>
    <row r="17" ht="29.1" customHeight="1"/>
    <row r="18" ht="29.1" customHeight="1"/>
    <row r="19" ht="29.1" customHeight="1"/>
    <row r="20" ht="30" customHeight="1" spans="1:1">
      <c r="A20" s="45"/>
    </row>
  </sheetData>
  <mergeCells count="9">
    <mergeCell ref="A2:F2"/>
    <mergeCell ref="B3:F3"/>
    <mergeCell ref="A4:B4"/>
    <mergeCell ref="A6:B6"/>
    <mergeCell ref="A7:B7"/>
    <mergeCell ref="A8:B8"/>
    <mergeCell ref="A9:B9"/>
    <mergeCell ref="A10:B10"/>
    <mergeCell ref="A11:F11"/>
  </mergeCells>
  <printOptions horizontalCentered="1"/>
  <pageMargins left="0.709027777777778" right="0.709027777777778" top="1.10138888888889" bottom="0.75" header="0.309027777777778" footer="0.309027777777778"/>
  <pageSetup paperSize="9" scale="95" fitToHeight="20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F9"/>
  <sheetViews>
    <sheetView workbookViewId="0">
      <selection activeCell="F5" sqref="F5:F7"/>
    </sheetView>
  </sheetViews>
  <sheetFormatPr defaultColWidth="8.88181818181818" defaultRowHeight="14" outlineLevelCol="5"/>
  <cols>
    <col min="1" max="1" width="8.88181818181818" style="27"/>
    <col min="2" max="6" width="24.2545454545455" style="27" customWidth="1"/>
    <col min="7" max="16384" width="8.88181818181818" style="27"/>
  </cols>
  <sheetData>
    <row r="1" ht="24" customHeight="1"/>
    <row r="2" ht="25.5" spans="1:6">
      <c r="A2" s="28" t="s">
        <v>1405</v>
      </c>
      <c r="B2" s="29"/>
      <c r="C2" s="29"/>
      <c r="D2" s="29"/>
      <c r="E2" s="29"/>
      <c r="F2" s="29"/>
    </row>
    <row r="3" ht="23.1" customHeight="1" spans="1:6">
      <c r="A3" s="30" t="s">
        <v>1320</v>
      </c>
      <c r="B3" s="30"/>
      <c r="C3" s="30"/>
      <c r="D3" s="30"/>
      <c r="E3" s="30"/>
      <c r="F3" s="30"/>
    </row>
    <row r="4" s="25" customFormat="1" ht="30" customHeight="1" spans="1:6">
      <c r="A4" s="31" t="s">
        <v>1</v>
      </c>
      <c r="B4" s="32" t="s">
        <v>1281</v>
      </c>
      <c r="C4" s="32" t="s">
        <v>1406</v>
      </c>
      <c r="D4" s="32" t="s">
        <v>1407</v>
      </c>
      <c r="E4" s="32" t="s">
        <v>1408</v>
      </c>
      <c r="F4" s="32" t="s">
        <v>1409</v>
      </c>
    </row>
    <row r="5" s="25" customFormat="1" ht="45" customHeight="1" spans="1:6">
      <c r="A5" s="33">
        <v>1</v>
      </c>
      <c r="B5" s="34" t="s">
        <v>1410</v>
      </c>
      <c r="C5" s="35" t="s">
        <v>1069</v>
      </c>
      <c r="D5" s="35" t="s">
        <v>1069</v>
      </c>
      <c r="E5" s="35" t="s">
        <v>1069</v>
      </c>
      <c r="F5" s="35" t="s">
        <v>1069</v>
      </c>
    </row>
    <row r="6" s="25" customFormat="1" ht="45" customHeight="1" spans="1:6">
      <c r="A6" s="33">
        <v>2</v>
      </c>
      <c r="B6" s="34"/>
      <c r="C6" s="35"/>
      <c r="D6" s="35"/>
      <c r="E6" s="35"/>
      <c r="F6" s="35"/>
    </row>
    <row r="7" s="25" customFormat="1" ht="45" customHeight="1" spans="1:6">
      <c r="A7" s="33" t="s">
        <v>1411</v>
      </c>
      <c r="B7" s="34"/>
      <c r="C7" s="35"/>
      <c r="D7" s="35"/>
      <c r="E7" s="35"/>
      <c r="F7" s="35"/>
    </row>
    <row r="8" s="26" customFormat="1" ht="33" customHeight="1" spans="1:6">
      <c r="A8" s="36" t="s">
        <v>1412</v>
      </c>
      <c r="B8" s="36"/>
      <c r="C8" s="36"/>
      <c r="D8" s="36"/>
      <c r="E8" s="36"/>
      <c r="F8" s="36"/>
    </row>
    <row r="9" ht="15" spans="1:6">
      <c r="A9" s="36" t="s">
        <v>1413</v>
      </c>
      <c r="B9" s="36"/>
      <c r="C9" s="36"/>
      <c r="D9" s="36"/>
      <c r="E9" s="36"/>
      <c r="F9" s="36"/>
    </row>
  </sheetData>
  <mergeCells count="9">
    <mergeCell ref="A2:F2"/>
    <mergeCell ref="A3:F3"/>
    <mergeCell ref="A8:F8"/>
    <mergeCell ref="A9:F9"/>
    <mergeCell ref="B5:B7"/>
    <mergeCell ref="C5:C7"/>
    <mergeCell ref="D5:D7"/>
    <mergeCell ref="E5:E7"/>
    <mergeCell ref="F5:F7"/>
  </mergeCells>
  <printOptions horizontalCentered="1"/>
  <pageMargins left="0.709027777777778" right="0.709027777777778" top="0.75" bottom="0.75" header="0.309027777777778" footer="0.309027777777778"/>
  <pageSetup paperSize="9" fitToHeight="20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H685"/>
  <sheetViews>
    <sheetView topLeftCell="A9" workbookViewId="0">
      <selection activeCell="H15" sqref="H15"/>
    </sheetView>
  </sheetViews>
  <sheetFormatPr defaultColWidth="8" defaultRowHeight="21.95" customHeight="1" outlineLevelCol="7"/>
  <cols>
    <col min="1" max="1" width="38.8818181818182" style="10" customWidth="1"/>
    <col min="2" max="6" width="20.6272727272727" style="10" customWidth="1"/>
    <col min="7" max="7" width="23.2545454545455" style="10" customWidth="1"/>
    <col min="8" max="8" width="17.6272727272727" style="10" customWidth="1"/>
    <col min="9" max="16384" width="8" style="10"/>
  </cols>
  <sheetData>
    <row r="1" customHeight="1" spans="8:8">
      <c r="H1" s="11"/>
    </row>
    <row r="2" customHeight="1" spans="1:8">
      <c r="A2" s="12" t="s">
        <v>45</v>
      </c>
      <c r="B2" s="12"/>
      <c r="C2" s="12"/>
      <c r="D2" s="12"/>
      <c r="E2" s="12"/>
      <c r="F2" s="12"/>
      <c r="G2" s="12"/>
      <c r="H2" s="12"/>
    </row>
    <row r="3" customHeight="1" spans="1:1">
      <c r="A3" s="13"/>
    </row>
    <row r="4" s="8" customFormat="1" customHeight="1" spans="1:8">
      <c r="A4" s="14" t="s">
        <v>1414</v>
      </c>
      <c r="B4" s="14" t="s">
        <v>1415</v>
      </c>
      <c r="C4" s="14" t="s">
        <v>1416</v>
      </c>
      <c r="D4" s="14" t="s">
        <v>1417</v>
      </c>
      <c r="E4" s="14" t="s">
        <v>1418</v>
      </c>
      <c r="F4" s="14" t="s">
        <v>1419</v>
      </c>
      <c r="G4" s="14" t="s">
        <v>1420</v>
      </c>
      <c r="H4" s="14" t="s">
        <v>1421</v>
      </c>
    </row>
    <row r="5" customHeight="1" spans="1:8">
      <c r="A5" s="15">
        <v>1</v>
      </c>
      <c r="B5" s="15">
        <v>2</v>
      </c>
      <c r="C5" s="15">
        <v>3</v>
      </c>
      <c r="D5" s="15">
        <v>4</v>
      </c>
      <c r="E5" s="15">
        <v>5</v>
      </c>
      <c r="F5" s="15">
        <v>6</v>
      </c>
      <c r="G5" s="15">
        <v>7</v>
      </c>
      <c r="H5" s="15">
        <v>8</v>
      </c>
    </row>
    <row r="6" customHeight="1" spans="1:8">
      <c r="A6" s="16" t="s">
        <v>1422</v>
      </c>
      <c r="B6" s="17"/>
      <c r="C6" s="17"/>
      <c r="D6" s="17"/>
      <c r="E6" s="17"/>
      <c r="F6" s="17"/>
      <c r="G6" s="17"/>
      <c r="H6" s="17"/>
    </row>
    <row r="7" customHeight="1" spans="1:8">
      <c r="A7" s="16" t="s">
        <v>1423</v>
      </c>
      <c r="B7" s="17"/>
      <c r="C7" s="17"/>
      <c r="D7" s="17"/>
      <c r="E7" s="17"/>
      <c r="F7" s="17"/>
      <c r="G7" s="17"/>
      <c r="H7" s="17"/>
    </row>
    <row r="8" customHeight="1" spans="1:8">
      <c r="A8" s="18" t="s">
        <v>1424</v>
      </c>
      <c r="B8" s="19" t="s">
        <v>1425</v>
      </c>
      <c r="C8" s="20" t="s">
        <v>1426</v>
      </c>
      <c r="D8" s="21" t="s">
        <v>1427</v>
      </c>
      <c r="E8" s="22" t="s">
        <v>1428</v>
      </c>
      <c r="F8" s="22" t="s">
        <v>1429</v>
      </c>
      <c r="G8" s="22" t="s">
        <v>1430</v>
      </c>
      <c r="H8" s="22" t="s">
        <v>1431</v>
      </c>
    </row>
    <row r="9" s="9" customFormat="1" customHeight="1" spans="1:8">
      <c r="A9" s="23"/>
      <c r="B9" s="23"/>
      <c r="C9" s="20" t="s">
        <v>1426</v>
      </c>
      <c r="D9" s="21" t="s">
        <v>1427</v>
      </c>
      <c r="E9" s="22" t="s">
        <v>1432</v>
      </c>
      <c r="F9" s="22" t="s">
        <v>1433</v>
      </c>
      <c r="G9" s="22" t="s">
        <v>1430</v>
      </c>
      <c r="H9" s="22" t="s">
        <v>1434</v>
      </c>
    </row>
    <row r="10" customHeight="1" spans="1:8">
      <c r="A10" s="23"/>
      <c r="B10" s="23"/>
      <c r="C10" s="20" t="s">
        <v>1426</v>
      </c>
      <c r="D10" s="21" t="s">
        <v>1427</v>
      </c>
      <c r="E10" s="22" t="s">
        <v>1435</v>
      </c>
      <c r="F10" s="22" t="s">
        <v>1436</v>
      </c>
      <c r="G10" s="22" t="s">
        <v>1430</v>
      </c>
      <c r="H10" s="22" t="s">
        <v>1437</v>
      </c>
    </row>
    <row r="11" customHeight="1" spans="1:8">
      <c r="A11" s="23"/>
      <c r="B11" s="23"/>
      <c r="C11" s="20" t="s">
        <v>1426</v>
      </c>
      <c r="D11" s="21" t="s">
        <v>1438</v>
      </c>
      <c r="E11" s="22" t="s">
        <v>1439</v>
      </c>
      <c r="F11" s="22" t="s">
        <v>1440</v>
      </c>
      <c r="G11" s="22" t="s">
        <v>1441</v>
      </c>
      <c r="H11" s="22" t="s">
        <v>1439</v>
      </c>
    </row>
    <row r="12" customHeight="1" spans="1:8">
      <c r="A12" s="23"/>
      <c r="B12" s="23"/>
      <c r="C12" s="20" t="s">
        <v>1426</v>
      </c>
      <c r="D12" s="21" t="s">
        <v>1442</v>
      </c>
      <c r="E12" s="22" t="s">
        <v>1443</v>
      </c>
      <c r="F12" s="22" t="s">
        <v>1444</v>
      </c>
      <c r="G12" s="22" t="s">
        <v>1445</v>
      </c>
      <c r="H12" s="22" t="s">
        <v>1446</v>
      </c>
    </row>
    <row r="13" customHeight="1" spans="1:8">
      <c r="A13" s="23"/>
      <c r="B13" s="23"/>
      <c r="C13" s="20" t="s">
        <v>1426</v>
      </c>
      <c r="D13" s="21" t="s">
        <v>1442</v>
      </c>
      <c r="E13" s="22" t="s">
        <v>1447</v>
      </c>
      <c r="F13" s="22" t="s">
        <v>1448</v>
      </c>
      <c r="G13" s="22" t="s">
        <v>1449</v>
      </c>
      <c r="H13" s="22" t="s">
        <v>1446</v>
      </c>
    </row>
    <row r="14" customHeight="1" spans="1:8">
      <c r="A14" s="23"/>
      <c r="B14" s="23"/>
      <c r="C14" s="20" t="s">
        <v>1426</v>
      </c>
      <c r="D14" s="21" t="s">
        <v>1450</v>
      </c>
      <c r="E14" s="22" t="s">
        <v>1451</v>
      </c>
      <c r="F14" s="22" t="s">
        <v>1452</v>
      </c>
      <c r="G14" s="22" t="s">
        <v>1453</v>
      </c>
      <c r="H14" s="22" t="s">
        <v>1454</v>
      </c>
    </row>
    <row r="15" customHeight="1" spans="1:8">
      <c r="A15" s="23"/>
      <c r="B15" s="23"/>
      <c r="C15" s="20" t="s">
        <v>1455</v>
      </c>
      <c r="D15" s="21" t="s">
        <v>1456</v>
      </c>
      <c r="E15" s="22" t="s">
        <v>1457</v>
      </c>
      <c r="F15" s="22" t="s">
        <v>1458</v>
      </c>
      <c r="G15" s="22" t="s">
        <v>1459</v>
      </c>
      <c r="H15" s="22" t="s">
        <v>1459</v>
      </c>
    </row>
    <row r="16" customHeight="1" spans="1:8">
      <c r="A16" s="23"/>
      <c r="B16" s="23"/>
      <c r="C16" s="20" t="s">
        <v>1455</v>
      </c>
      <c r="D16" s="21" t="s">
        <v>1460</v>
      </c>
      <c r="E16" s="22" t="s">
        <v>1461</v>
      </c>
      <c r="F16" s="22" t="s">
        <v>1462</v>
      </c>
      <c r="G16" s="22" t="s">
        <v>1462</v>
      </c>
      <c r="H16" s="22" t="s">
        <v>1462</v>
      </c>
    </row>
    <row r="17" customHeight="1" spans="1:8">
      <c r="A17" s="23"/>
      <c r="B17" s="23"/>
      <c r="C17" s="20" t="s">
        <v>1455</v>
      </c>
      <c r="D17" s="21" t="s">
        <v>1463</v>
      </c>
      <c r="E17" s="22" t="s">
        <v>1464</v>
      </c>
      <c r="F17" s="22" t="s">
        <v>1464</v>
      </c>
      <c r="G17" s="22" t="s">
        <v>1464</v>
      </c>
      <c r="H17" s="22" t="s">
        <v>1464</v>
      </c>
    </row>
    <row r="18" customHeight="1" spans="1:8">
      <c r="A18" s="23"/>
      <c r="B18" s="23"/>
      <c r="C18" s="20" t="s">
        <v>1455</v>
      </c>
      <c r="D18" s="21" t="s">
        <v>1465</v>
      </c>
      <c r="E18" s="22" t="s">
        <v>1466</v>
      </c>
      <c r="F18" s="22" t="s">
        <v>1458</v>
      </c>
      <c r="G18" s="22" t="s">
        <v>1458</v>
      </c>
      <c r="H18" s="22" t="s">
        <v>1458</v>
      </c>
    </row>
    <row r="19" customHeight="1" spans="1:8">
      <c r="A19" s="24"/>
      <c r="B19" s="24"/>
      <c r="C19" s="20" t="s">
        <v>1467</v>
      </c>
      <c r="D19" s="21" t="s">
        <v>1468</v>
      </c>
      <c r="E19" s="22" t="s">
        <v>1469</v>
      </c>
      <c r="F19" s="22" t="s">
        <v>1470</v>
      </c>
      <c r="G19" s="22" t="s">
        <v>1471</v>
      </c>
      <c r="H19" s="22" t="s">
        <v>1472</v>
      </c>
    </row>
    <row r="20" customHeight="1" spans="1:8">
      <c r="A20" s="18" t="s">
        <v>1473</v>
      </c>
      <c r="B20" s="19" t="s">
        <v>1474</v>
      </c>
      <c r="C20" s="20" t="s">
        <v>1426</v>
      </c>
      <c r="D20" s="21" t="s">
        <v>1427</v>
      </c>
      <c r="E20" s="22" t="s">
        <v>1475</v>
      </c>
      <c r="F20" s="22" t="s">
        <v>1476</v>
      </c>
      <c r="G20" s="22" t="s">
        <v>1477</v>
      </c>
      <c r="H20" s="22" t="s">
        <v>1478</v>
      </c>
    </row>
    <row r="21" customHeight="1" spans="1:8">
      <c r="A21" s="23"/>
      <c r="B21" s="23"/>
      <c r="C21" s="20" t="s">
        <v>1426</v>
      </c>
      <c r="D21" s="21" t="s">
        <v>1438</v>
      </c>
      <c r="E21" s="22" t="s">
        <v>1479</v>
      </c>
      <c r="F21" s="22" t="s">
        <v>1480</v>
      </c>
      <c r="G21" s="22" t="s">
        <v>1477</v>
      </c>
      <c r="H21" s="22" t="s">
        <v>1481</v>
      </c>
    </row>
    <row r="22" customHeight="1" spans="1:8">
      <c r="A22" s="23"/>
      <c r="B22" s="23"/>
      <c r="C22" s="20" t="s">
        <v>1426</v>
      </c>
      <c r="D22" s="21" t="s">
        <v>1442</v>
      </c>
      <c r="E22" s="22" t="s">
        <v>1482</v>
      </c>
      <c r="F22" s="22" t="s">
        <v>1483</v>
      </c>
      <c r="G22" s="22" t="s">
        <v>1484</v>
      </c>
      <c r="H22" s="22" t="s">
        <v>1482</v>
      </c>
    </row>
    <row r="23" customHeight="1" spans="1:8">
      <c r="A23" s="23"/>
      <c r="B23" s="23"/>
      <c r="C23" s="20" t="s">
        <v>1426</v>
      </c>
      <c r="D23" s="21" t="s">
        <v>1442</v>
      </c>
      <c r="E23" s="22" t="s">
        <v>1485</v>
      </c>
      <c r="F23" s="22" t="s">
        <v>1483</v>
      </c>
      <c r="G23" s="22" t="s">
        <v>1484</v>
      </c>
      <c r="H23" s="22" t="s">
        <v>1485</v>
      </c>
    </row>
    <row r="24" customHeight="1" spans="1:8">
      <c r="A24" s="23"/>
      <c r="B24" s="23"/>
      <c r="C24" s="20" t="s">
        <v>1426</v>
      </c>
      <c r="D24" s="21" t="s">
        <v>1450</v>
      </c>
      <c r="E24" s="22" t="s">
        <v>1486</v>
      </c>
      <c r="F24" s="22" t="s">
        <v>1487</v>
      </c>
      <c r="G24" s="22" t="s">
        <v>1488</v>
      </c>
      <c r="H24" s="22" t="s">
        <v>1486</v>
      </c>
    </row>
    <row r="25" customHeight="1" spans="1:8">
      <c r="A25" s="23"/>
      <c r="B25" s="23"/>
      <c r="C25" s="20" t="s">
        <v>1455</v>
      </c>
      <c r="D25" s="21" t="s">
        <v>1456</v>
      </c>
      <c r="E25" s="22" t="s">
        <v>1489</v>
      </c>
      <c r="F25" s="22" t="s">
        <v>1490</v>
      </c>
      <c r="G25" s="22" t="s">
        <v>1489</v>
      </c>
      <c r="H25" s="22" t="s">
        <v>1490</v>
      </c>
    </row>
    <row r="26" customHeight="1" spans="1:8">
      <c r="A26" s="23"/>
      <c r="B26" s="23"/>
      <c r="C26" s="20" t="s">
        <v>1455</v>
      </c>
      <c r="D26" s="21" t="s">
        <v>1460</v>
      </c>
      <c r="E26" s="22" t="s">
        <v>1491</v>
      </c>
      <c r="F26" s="22" t="s">
        <v>1492</v>
      </c>
      <c r="G26" s="22" t="s">
        <v>1491</v>
      </c>
      <c r="H26" s="22" t="s">
        <v>1493</v>
      </c>
    </row>
    <row r="27" customHeight="1" spans="1:8">
      <c r="A27" s="23"/>
      <c r="B27" s="23"/>
      <c r="C27" s="20" t="s">
        <v>1455</v>
      </c>
      <c r="D27" s="21" t="s">
        <v>1465</v>
      </c>
      <c r="E27" s="22" t="s">
        <v>1494</v>
      </c>
      <c r="F27" s="22" t="s">
        <v>1495</v>
      </c>
      <c r="G27" s="22" t="s">
        <v>1494</v>
      </c>
      <c r="H27" s="22" t="s">
        <v>1496</v>
      </c>
    </row>
    <row r="28" customHeight="1" spans="1:8">
      <c r="A28" s="24"/>
      <c r="B28" s="24"/>
      <c r="C28" s="20" t="s">
        <v>1467</v>
      </c>
      <c r="D28" s="21" t="s">
        <v>1468</v>
      </c>
      <c r="E28" s="22" t="s">
        <v>1497</v>
      </c>
      <c r="F28" s="22" t="s">
        <v>1480</v>
      </c>
      <c r="G28" s="22" t="s">
        <v>1480</v>
      </c>
      <c r="H28" s="22" t="s">
        <v>1498</v>
      </c>
    </row>
    <row r="29" customHeight="1" spans="1:8">
      <c r="A29" s="18" t="s">
        <v>1499</v>
      </c>
      <c r="B29" s="19" t="s">
        <v>1500</v>
      </c>
      <c r="C29" s="20" t="s">
        <v>1426</v>
      </c>
      <c r="D29" s="21" t="s">
        <v>1427</v>
      </c>
      <c r="E29" s="22" t="s">
        <v>1501</v>
      </c>
      <c r="F29" s="22" t="s">
        <v>1502</v>
      </c>
      <c r="G29" s="22" t="s">
        <v>1503</v>
      </c>
      <c r="H29" s="22" t="s">
        <v>1504</v>
      </c>
    </row>
    <row r="30" customHeight="1" spans="1:8">
      <c r="A30" s="23"/>
      <c r="B30" s="23"/>
      <c r="C30" s="20" t="s">
        <v>1426</v>
      </c>
      <c r="D30" s="21" t="s">
        <v>1438</v>
      </c>
      <c r="E30" s="22" t="s">
        <v>1505</v>
      </c>
      <c r="F30" s="22" t="s">
        <v>1506</v>
      </c>
      <c r="G30" s="22" t="s">
        <v>1507</v>
      </c>
      <c r="H30" s="22" t="s">
        <v>1507</v>
      </c>
    </row>
    <row r="31" customHeight="1" spans="1:8">
      <c r="A31" s="23"/>
      <c r="B31" s="23"/>
      <c r="C31" s="20" t="s">
        <v>1426</v>
      </c>
      <c r="D31" s="21" t="s">
        <v>1442</v>
      </c>
      <c r="E31" s="22" t="s">
        <v>1508</v>
      </c>
      <c r="F31" s="22" t="s">
        <v>1509</v>
      </c>
      <c r="G31" s="22" t="s">
        <v>1510</v>
      </c>
      <c r="H31" s="22" t="s">
        <v>1510</v>
      </c>
    </row>
    <row r="32" customHeight="1" spans="1:8">
      <c r="A32" s="23"/>
      <c r="B32" s="23"/>
      <c r="C32" s="20" t="s">
        <v>1426</v>
      </c>
      <c r="D32" s="21" t="s">
        <v>1442</v>
      </c>
      <c r="E32" s="22" t="s">
        <v>1511</v>
      </c>
      <c r="F32" s="22" t="s">
        <v>1512</v>
      </c>
      <c r="G32" s="22" t="s">
        <v>1510</v>
      </c>
      <c r="H32" s="22" t="s">
        <v>1510</v>
      </c>
    </row>
    <row r="33" customHeight="1" spans="1:8">
      <c r="A33" s="23"/>
      <c r="B33" s="23"/>
      <c r="C33" s="20" t="s">
        <v>1426</v>
      </c>
      <c r="D33" s="21" t="s">
        <v>1450</v>
      </c>
      <c r="E33" s="22" t="s">
        <v>1513</v>
      </c>
      <c r="F33" s="22" t="s">
        <v>1514</v>
      </c>
      <c r="G33" s="22" t="s">
        <v>1515</v>
      </c>
      <c r="H33" s="22" t="s">
        <v>1513</v>
      </c>
    </row>
    <row r="34" customHeight="1" spans="1:8">
      <c r="A34" s="23"/>
      <c r="B34" s="23"/>
      <c r="C34" s="20" t="s">
        <v>1426</v>
      </c>
      <c r="D34" s="21" t="s">
        <v>1450</v>
      </c>
      <c r="E34" s="22" t="s">
        <v>1516</v>
      </c>
      <c r="F34" s="22" t="s">
        <v>1517</v>
      </c>
      <c r="G34" s="22" t="s">
        <v>1518</v>
      </c>
      <c r="H34" s="22" t="s">
        <v>1516</v>
      </c>
    </row>
    <row r="35" customHeight="1" spans="1:8">
      <c r="A35" s="23"/>
      <c r="B35" s="23"/>
      <c r="C35" s="20" t="s">
        <v>1455</v>
      </c>
      <c r="D35" s="21" t="s">
        <v>1456</v>
      </c>
      <c r="E35" s="22" t="s">
        <v>1519</v>
      </c>
      <c r="F35" s="22" t="s">
        <v>1520</v>
      </c>
      <c r="G35" s="22" t="s">
        <v>1520</v>
      </c>
      <c r="H35" s="22" t="s">
        <v>1520</v>
      </c>
    </row>
    <row r="36" customHeight="1" spans="1:8">
      <c r="A36" s="23"/>
      <c r="B36" s="23"/>
      <c r="C36" s="20" t="s">
        <v>1455</v>
      </c>
      <c r="D36" s="21" t="s">
        <v>1460</v>
      </c>
      <c r="E36" s="22" t="s">
        <v>1521</v>
      </c>
      <c r="F36" s="22" t="s">
        <v>1522</v>
      </c>
      <c r="G36" s="22" t="s">
        <v>1522</v>
      </c>
      <c r="H36" s="22" t="s">
        <v>1522</v>
      </c>
    </row>
    <row r="37" customHeight="1" spans="1:8">
      <c r="A37" s="23"/>
      <c r="B37" s="23"/>
      <c r="C37" s="20" t="s">
        <v>1455</v>
      </c>
      <c r="D37" s="21" t="s">
        <v>1465</v>
      </c>
      <c r="E37" s="22" t="s">
        <v>1523</v>
      </c>
      <c r="F37" s="22" t="s">
        <v>1524</v>
      </c>
      <c r="G37" s="22" t="s">
        <v>1524</v>
      </c>
      <c r="H37" s="22" t="s">
        <v>1524</v>
      </c>
    </row>
    <row r="38" customHeight="1" spans="1:8">
      <c r="A38" s="24"/>
      <c r="B38" s="24"/>
      <c r="C38" s="20" t="s">
        <v>1467</v>
      </c>
      <c r="D38" s="21" t="s">
        <v>1468</v>
      </c>
      <c r="E38" s="22" t="s">
        <v>1525</v>
      </c>
      <c r="F38" s="22" t="s">
        <v>1526</v>
      </c>
      <c r="G38" s="22" t="s">
        <v>1527</v>
      </c>
      <c r="H38" s="22" t="s">
        <v>1527</v>
      </c>
    </row>
    <row r="39" customHeight="1" spans="1:8">
      <c r="A39" s="16" t="s">
        <v>1528</v>
      </c>
      <c r="B39" s="17"/>
      <c r="C39" s="17"/>
      <c r="D39" s="17"/>
      <c r="E39" s="17"/>
      <c r="F39" s="17"/>
      <c r="G39" s="17"/>
      <c r="H39" s="17"/>
    </row>
    <row r="40" customHeight="1" spans="1:8">
      <c r="A40" s="16" t="s">
        <v>1529</v>
      </c>
      <c r="B40" s="17"/>
      <c r="C40" s="17"/>
      <c r="D40" s="17"/>
      <c r="E40" s="17"/>
      <c r="F40" s="17"/>
      <c r="G40" s="17"/>
      <c r="H40" s="17"/>
    </row>
    <row r="41" customHeight="1" spans="1:8">
      <c r="A41" s="18" t="s">
        <v>1530</v>
      </c>
      <c r="B41" s="19" t="s">
        <v>1531</v>
      </c>
      <c r="C41" s="20" t="s">
        <v>1426</v>
      </c>
      <c r="D41" s="21" t="s">
        <v>1427</v>
      </c>
      <c r="E41" s="22" t="s">
        <v>1532</v>
      </c>
      <c r="F41" s="22" t="s">
        <v>1533</v>
      </c>
      <c r="G41" s="22" t="s">
        <v>1534</v>
      </c>
      <c r="H41" s="22" t="s">
        <v>1535</v>
      </c>
    </row>
    <row r="42" customHeight="1" spans="1:8">
      <c r="A42" s="23"/>
      <c r="B42" s="23"/>
      <c r="C42" s="20" t="s">
        <v>1426</v>
      </c>
      <c r="D42" s="21" t="s">
        <v>1427</v>
      </c>
      <c r="E42" s="22" t="s">
        <v>1536</v>
      </c>
      <c r="F42" s="22" t="s">
        <v>1537</v>
      </c>
      <c r="G42" s="22" t="s">
        <v>1534</v>
      </c>
      <c r="H42" s="22" t="s">
        <v>1535</v>
      </c>
    </row>
    <row r="43" customHeight="1" spans="1:8">
      <c r="A43" s="23"/>
      <c r="B43" s="23"/>
      <c r="C43" s="20" t="s">
        <v>1426</v>
      </c>
      <c r="D43" s="21" t="s">
        <v>1427</v>
      </c>
      <c r="E43" s="22" t="s">
        <v>1538</v>
      </c>
      <c r="F43" s="22" t="s">
        <v>1539</v>
      </c>
      <c r="G43" s="22" t="s">
        <v>1534</v>
      </c>
      <c r="H43" s="22" t="s">
        <v>1535</v>
      </c>
    </row>
    <row r="44" customHeight="1" spans="1:8">
      <c r="A44" s="23"/>
      <c r="B44" s="23"/>
      <c r="C44" s="20" t="s">
        <v>1426</v>
      </c>
      <c r="D44" s="21" t="s">
        <v>1427</v>
      </c>
      <c r="E44" s="22" t="s">
        <v>1540</v>
      </c>
      <c r="F44" s="22" t="s">
        <v>1541</v>
      </c>
      <c r="G44" s="22" t="s">
        <v>1534</v>
      </c>
      <c r="H44" s="22" t="s">
        <v>1535</v>
      </c>
    </row>
    <row r="45" customHeight="1" spans="1:8">
      <c r="A45" s="23"/>
      <c r="B45" s="23"/>
      <c r="C45" s="20" t="s">
        <v>1426</v>
      </c>
      <c r="D45" s="21" t="s">
        <v>1427</v>
      </c>
      <c r="E45" s="22" t="s">
        <v>1542</v>
      </c>
      <c r="F45" s="22" t="s">
        <v>1543</v>
      </c>
      <c r="G45" s="22" t="s">
        <v>1534</v>
      </c>
      <c r="H45" s="22" t="s">
        <v>1535</v>
      </c>
    </row>
    <row r="46" customHeight="1" spans="1:8">
      <c r="A46" s="23"/>
      <c r="B46" s="23"/>
      <c r="C46" s="20" t="s">
        <v>1426</v>
      </c>
      <c r="D46" s="21" t="s">
        <v>1427</v>
      </c>
      <c r="E46" s="22" t="s">
        <v>1544</v>
      </c>
      <c r="F46" s="22" t="s">
        <v>1545</v>
      </c>
      <c r="G46" s="22" t="s">
        <v>1534</v>
      </c>
      <c r="H46" s="22" t="s">
        <v>1535</v>
      </c>
    </row>
    <row r="47" customHeight="1" spans="1:8">
      <c r="A47" s="23"/>
      <c r="B47" s="23"/>
      <c r="C47" s="20" t="s">
        <v>1426</v>
      </c>
      <c r="D47" s="21" t="s">
        <v>1427</v>
      </c>
      <c r="E47" s="22" t="s">
        <v>1546</v>
      </c>
      <c r="F47" s="22" t="s">
        <v>1547</v>
      </c>
      <c r="G47" s="22" t="s">
        <v>1534</v>
      </c>
      <c r="H47" s="22" t="s">
        <v>1535</v>
      </c>
    </row>
    <row r="48" customHeight="1" spans="1:8">
      <c r="A48" s="23"/>
      <c r="B48" s="23"/>
      <c r="C48" s="20" t="s">
        <v>1426</v>
      </c>
      <c r="D48" s="21" t="s">
        <v>1427</v>
      </c>
      <c r="E48" s="22" t="s">
        <v>1548</v>
      </c>
      <c r="F48" s="22" t="s">
        <v>1549</v>
      </c>
      <c r="G48" s="22" t="s">
        <v>1534</v>
      </c>
      <c r="H48" s="22" t="s">
        <v>1535</v>
      </c>
    </row>
    <row r="49" customHeight="1" spans="1:8">
      <c r="A49" s="23"/>
      <c r="B49" s="23"/>
      <c r="C49" s="20" t="s">
        <v>1426</v>
      </c>
      <c r="D49" s="21" t="s">
        <v>1438</v>
      </c>
      <c r="E49" s="22" t="s">
        <v>1550</v>
      </c>
      <c r="F49" s="22" t="s">
        <v>1551</v>
      </c>
      <c r="G49" s="22" t="s">
        <v>1552</v>
      </c>
      <c r="H49" s="22" t="s">
        <v>1552</v>
      </c>
    </row>
    <row r="50" customHeight="1" spans="1:8">
      <c r="A50" s="23"/>
      <c r="B50" s="23"/>
      <c r="C50" s="20" t="s">
        <v>1426</v>
      </c>
      <c r="D50" s="21" t="s">
        <v>1442</v>
      </c>
      <c r="E50" s="22" t="s">
        <v>1553</v>
      </c>
      <c r="F50" s="22" t="s">
        <v>1554</v>
      </c>
      <c r="G50" s="22" t="s">
        <v>1555</v>
      </c>
      <c r="H50" s="22" t="s">
        <v>1555</v>
      </c>
    </row>
    <row r="51" customHeight="1" spans="1:8">
      <c r="A51" s="23"/>
      <c r="B51" s="23"/>
      <c r="C51" s="20" t="s">
        <v>1426</v>
      </c>
      <c r="D51" s="21" t="s">
        <v>1450</v>
      </c>
      <c r="E51" s="22" t="s">
        <v>1556</v>
      </c>
      <c r="F51" s="22" t="s">
        <v>1557</v>
      </c>
      <c r="G51" s="22" t="s">
        <v>1558</v>
      </c>
      <c r="H51" s="22" t="s">
        <v>1558</v>
      </c>
    </row>
    <row r="52" customHeight="1" spans="1:8">
      <c r="A52" s="23"/>
      <c r="B52" s="23"/>
      <c r="C52" s="20" t="s">
        <v>1455</v>
      </c>
      <c r="D52" s="21" t="s">
        <v>1460</v>
      </c>
      <c r="E52" s="22" t="s">
        <v>1559</v>
      </c>
      <c r="F52" s="22" t="s">
        <v>1560</v>
      </c>
      <c r="G52" s="22" t="s">
        <v>1561</v>
      </c>
      <c r="H52" s="22" t="s">
        <v>1561</v>
      </c>
    </row>
    <row r="53" customHeight="1" spans="1:8">
      <c r="A53" s="24"/>
      <c r="B53" s="24"/>
      <c r="C53" s="20" t="s">
        <v>1467</v>
      </c>
      <c r="D53" s="21" t="s">
        <v>1468</v>
      </c>
      <c r="E53" s="22" t="s">
        <v>1562</v>
      </c>
      <c r="F53" s="22" t="s">
        <v>1563</v>
      </c>
      <c r="G53" s="22" t="s">
        <v>1564</v>
      </c>
      <c r="H53" s="22" t="s">
        <v>1562</v>
      </c>
    </row>
    <row r="54" customHeight="1" spans="1:8">
      <c r="A54" s="16" t="s">
        <v>1565</v>
      </c>
      <c r="B54" s="17"/>
      <c r="C54" s="17"/>
      <c r="D54" s="17"/>
      <c r="E54" s="17"/>
      <c r="F54" s="17"/>
      <c r="G54" s="17"/>
      <c r="H54" s="17"/>
    </row>
    <row r="55" customHeight="1" spans="1:8">
      <c r="A55" s="18" t="s">
        <v>1566</v>
      </c>
      <c r="B55" s="19" t="s">
        <v>1567</v>
      </c>
      <c r="C55" s="20" t="s">
        <v>1426</v>
      </c>
      <c r="D55" s="21" t="s">
        <v>1427</v>
      </c>
      <c r="E55" s="22" t="s">
        <v>1568</v>
      </c>
      <c r="F55" s="22" t="s">
        <v>1569</v>
      </c>
      <c r="G55" s="22" t="s">
        <v>1570</v>
      </c>
      <c r="H55" s="22" t="s">
        <v>1571</v>
      </c>
    </row>
    <row r="56" customHeight="1" spans="1:8">
      <c r="A56" s="23"/>
      <c r="B56" s="23"/>
      <c r="C56" s="20" t="s">
        <v>1426</v>
      </c>
      <c r="D56" s="21" t="s">
        <v>1427</v>
      </c>
      <c r="E56" s="22" t="s">
        <v>1572</v>
      </c>
      <c r="F56" s="22" t="s">
        <v>1573</v>
      </c>
      <c r="G56" s="22" t="s">
        <v>1574</v>
      </c>
      <c r="H56" s="22" t="s">
        <v>1575</v>
      </c>
    </row>
    <row r="57" customHeight="1" spans="1:8">
      <c r="A57" s="23"/>
      <c r="B57" s="23"/>
      <c r="C57" s="20" t="s">
        <v>1426</v>
      </c>
      <c r="D57" s="21" t="s">
        <v>1427</v>
      </c>
      <c r="E57" s="22" t="s">
        <v>1576</v>
      </c>
      <c r="F57" s="22" t="s">
        <v>1577</v>
      </c>
      <c r="G57" s="22" t="s">
        <v>1578</v>
      </c>
      <c r="H57" s="22" t="s">
        <v>1575</v>
      </c>
    </row>
    <row r="58" customHeight="1" spans="1:8">
      <c r="A58" s="23"/>
      <c r="B58" s="23"/>
      <c r="C58" s="20" t="s">
        <v>1426</v>
      </c>
      <c r="D58" s="21" t="s">
        <v>1427</v>
      </c>
      <c r="E58" s="22" t="s">
        <v>1579</v>
      </c>
      <c r="F58" s="22" t="s">
        <v>1580</v>
      </c>
      <c r="G58" s="22" t="s">
        <v>1574</v>
      </c>
      <c r="H58" s="22" t="s">
        <v>1581</v>
      </c>
    </row>
    <row r="59" customHeight="1" spans="1:8">
      <c r="A59" s="23"/>
      <c r="B59" s="23"/>
      <c r="C59" s="20" t="s">
        <v>1426</v>
      </c>
      <c r="D59" s="21" t="s">
        <v>1427</v>
      </c>
      <c r="E59" s="22" t="s">
        <v>1582</v>
      </c>
      <c r="F59" s="22" t="s">
        <v>1436</v>
      </c>
      <c r="G59" s="22" t="s">
        <v>1574</v>
      </c>
      <c r="H59" s="22" t="s">
        <v>1583</v>
      </c>
    </row>
    <row r="60" customHeight="1" spans="1:8">
      <c r="A60" s="23"/>
      <c r="B60" s="23"/>
      <c r="C60" s="20" t="s">
        <v>1426</v>
      </c>
      <c r="D60" s="21" t="s">
        <v>1427</v>
      </c>
      <c r="E60" s="22" t="s">
        <v>1584</v>
      </c>
      <c r="F60" s="22" t="s">
        <v>1585</v>
      </c>
      <c r="G60" s="22" t="s">
        <v>1574</v>
      </c>
      <c r="H60" s="22" t="s">
        <v>1583</v>
      </c>
    </row>
    <row r="61" customHeight="1" spans="1:8">
      <c r="A61" s="23"/>
      <c r="B61" s="23"/>
      <c r="C61" s="20" t="s">
        <v>1426</v>
      </c>
      <c r="D61" s="21" t="s">
        <v>1427</v>
      </c>
      <c r="E61" s="22" t="s">
        <v>1586</v>
      </c>
      <c r="F61" s="22" t="s">
        <v>1585</v>
      </c>
      <c r="G61" s="22" t="s">
        <v>1574</v>
      </c>
      <c r="H61" s="22" t="s">
        <v>1583</v>
      </c>
    </row>
    <row r="62" customHeight="1" spans="1:8">
      <c r="A62" s="23"/>
      <c r="B62" s="23"/>
      <c r="C62" s="20" t="s">
        <v>1426</v>
      </c>
      <c r="D62" s="21" t="s">
        <v>1427</v>
      </c>
      <c r="E62" s="22" t="s">
        <v>1587</v>
      </c>
      <c r="F62" s="22" t="s">
        <v>1588</v>
      </c>
      <c r="G62" s="22" t="s">
        <v>1574</v>
      </c>
      <c r="H62" s="22" t="s">
        <v>1583</v>
      </c>
    </row>
    <row r="63" customHeight="1" spans="1:8">
      <c r="A63" s="23"/>
      <c r="B63" s="23"/>
      <c r="C63" s="20" t="s">
        <v>1426</v>
      </c>
      <c r="D63" s="21" t="s">
        <v>1438</v>
      </c>
      <c r="E63" s="22" t="s">
        <v>1589</v>
      </c>
      <c r="F63" s="22" t="s">
        <v>1590</v>
      </c>
      <c r="G63" s="22" t="s">
        <v>1591</v>
      </c>
      <c r="H63" s="22" t="s">
        <v>1592</v>
      </c>
    </row>
    <row r="64" customHeight="1" spans="1:8">
      <c r="A64" s="23"/>
      <c r="B64" s="23"/>
      <c r="C64" s="20" t="s">
        <v>1426</v>
      </c>
      <c r="D64" s="21" t="s">
        <v>1438</v>
      </c>
      <c r="E64" s="22" t="s">
        <v>1593</v>
      </c>
      <c r="F64" s="22" t="s">
        <v>1551</v>
      </c>
      <c r="G64" s="22" t="s">
        <v>1594</v>
      </c>
      <c r="H64" s="22" t="s">
        <v>1595</v>
      </c>
    </row>
    <row r="65" customHeight="1" spans="1:8">
      <c r="A65" s="23"/>
      <c r="B65" s="23"/>
      <c r="C65" s="20" t="s">
        <v>1426</v>
      </c>
      <c r="D65" s="21" t="s">
        <v>1438</v>
      </c>
      <c r="E65" s="22" t="s">
        <v>1596</v>
      </c>
      <c r="F65" s="22" t="s">
        <v>1526</v>
      </c>
      <c r="G65" s="22" t="s">
        <v>1597</v>
      </c>
      <c r="H65" s="22" t="s">
        <v>1598</v>
      </c>
    </row>
    <row r="66" customHeight="1" spans="1:8">
      <c r="A66" s="23"/>
      <c r="B66" s="23"/>
      <c r="C66" s="20" t="s">
        <v>1426</v>
      </c>
      <c r="D66" s="21" t="s">
        <v>1442</v>
      </c>
      <c r="E66" s="22" t="s">
        <v>1599</v>
      </c>
      <c r="F66" s="22" t="s">
        <v>1600</v>
      </c>
      <c r="G66" s="22" t="s">
        <v>1570</v>
      </c>
      <c r="H66" s="22" t="s">
        <v>1575</v>
      </c>
    </row>
    <row r="67" customHeight="1" spans="1:8">
      <c r="A67" s="23"/>
      <c r="B67" s="23"/>
      <c r="C67" s="20" t="s">
        <v>1426</v>
      </c>
      <c r="D67" s="21" t="s">
        <v>1442</v>
      </c>
      <c r="E67" s="22" t="s">
        <v>1601</v>
      </c>
      <c r="F67" s="22" t="s">
        <v>1602</v>
      </c>
      <c r="G67" s="22" t="s">
        <v>1603</v>
      </c>
      <c r="H67" s="22" t="s">
        <v>1583</v>
      </c>
    </row>
    <row r="68" customHeight="1" spans="1:8">
      <c r="A68" s="23"/>
      <c r="B68" s="23"/>
      <c r="C68" s="20" t="s">
        <v>1426</v>
      </c>
      <c r="D68" s="21" t="s">
        <v>1450</v>
      </c>
      <c r="E68" s="22" t="s">
        <v>1604</v>
      </c>
      <c r="F68" s="22" t="s">
        <v>1605</v>
      </c>
      <c r="G68" s="22" t="s">
        <v>1606</v>
      </c>
      <c r="H68" s="22" t="s">
        <v>1575</v>
      </c>
    </row>
    <row r="69" customHeight="1" spans="1:8">
      <c r="A69" s="23"/>
      <c r="B69" s="23"/>
      <c r="C69" s="20" t="s">
        <v>1426</v>
      </c>
      <c r="D69" s="21" t="s">
        <v>1450</v>
      </c>
      <c r="E69" s="22" t="s">
        <v>1607</v>
      </c>
      <c r="F69" s="22" t="s">
        <v>1608</v>
      </c>
      <c r="G69" s="22" t="s">
        <v>1606</v>
      </c>
      <c r="H69" s="22" t="s">
        <v>1575</v>
      </c>
    </row>
    <row r="70" customHeight="1" spans="1:8">
      <c r="A70" s="23"/>
      <c r="B70" s="23"/>
      <c r="C70" s="20" t="s">
        <v>1426</v>
      </c>
      <c r="D70" s="21" t="s">
        <v>1450</v>
      </c>
      <c r="E70" s="22" t="s">
        <v>1609</v>
      </c>
      <c r="F70" s="22" t="s">
        <v>1588</v>
      </c>
      <c r="G70" s="22" t="s">
        <v>1610</v>
      </c>
      <c r="H70" s="22" t="s">
        <v>1611</v>
      </c>
    </row>
    <row r="71" customHeight="1" spans="1:8">
      <c r="A71" s="23"/>
      <c r="B71" s="23"/>
      <c r="C71" s="20" t="s">
        <v>1426</v>
      </c>
      <c r="D71" s="21" t="s">
        <v>1450</v>
      </c>
      <c r="E71" s="22" t="s">
        <v>1612</v>
      </c>
      <c r="F71" s="22" t="s">
        <v>1613</v>
      </c>
      <c r="G71" s="22" t="s">
        <v>1610</v>
      </c>
      <c r="H71" s="22" t="s">
        <v>1611</v>
      </c>
    </row>
    <row r="72" customHeight="1" spans="1:8">
      <c r="A72" s="23"/>
      <c r="B72" s="23"/>
      <c r="C72" s="20" t="s">
        <v>1426</v>
      </c>
      <c r="D72" s="21" t="s">
        <v>1450</v>
      </c>
      <c r="E72" s="22" t="s">
        <v>1614</v>
      </c>
      <c r="F72" s="22" t="s">
        <v>1615</v>
      </c>
      <c r="G72" s="22" t="s">
        <v>1610</v>
      </c>
      <c r="H72" s="22" t="s">
        <v>1611</v>
      </c>
    </row>
    <row r="73" customHeight="1" spans="1:8">
      <c r="A73" s="23"/>
      <c r="B73" s="23"/>
      <c r="C73" s="20" t="s">
        <v>1426</v>
      </c>
      <c r="D73" s="21" t="s">
        <v>1450</v>
      </c>
      <c r="E73" s="22" t="s">
        <v>1616</v>
      </c>
      <c r="F73" s="22" t="s">
        <v>1617</v>
      </c>
      <c r="G73" s="22" t="s">
        <v>1610</v>
      </c>
      <c r="H73" s="22" t="s">
        <v>1611</v>
      </c>
    </row>
    <row r="74" customHeight="1" spans="1:8">
      <c r="A74" s="23"/>
      <c r="B74" s="23"/>
      <c r="C74" s="20" t="s">
        <v>1426</v>
      </c>
      <c r="D74" s="21" t="s">
        <v>1450</v>
      </c>
      <c r="E74" s="22" t="s">
        <v>1618</v>
      </c>
      <c r="F74" s="22" t="s">
        <v>1619</v>
      </c>
      <c r="G74" s="22" t="s">
        <v>1610</v>
      </c>
      <c r="H74" s="22" t="s">
        <v>1611</v>
      </c>
    </row>
    <row r="75" customHeight="1" spans="1:8">
      <c r="A75" s="23"/>
      <c r="B75" s="23"/>
      <c r="C75" s="20" t="s">
        <v>1455</v>
      </c>
      <c r="D75" s="21" t="s">
        <v>1460</v>
      </c>
      <c r="E75" s="22" t="s">
        <v>1620</v>
      </c>
      <c r="F75" s="22" t="s">
        <v>1621</v>
      </c>
      <c r="G75" s="22" t="s">
        <v>1622</v>
      </c>
      <c r="H75" s="22" t="s">
        <v>1623</v>
      </c>
    </row>
    <row r="76" customHeight="1" spans="1:8">
      <c r="A76" s="23"/>
      <c r="B76" s="23"/>
      <c r="C76" s="20" t="s">
        <v>1455</v>
      </c>
      <c r="D76" s="21" t="s">
        <v>1463</v>
      </c>
      <c r="E76" s="22" t="s">
        <v>1624</v>
      </c>
      <c r="F76" s="22" t="s">
        <v>1625</v>
      </c>
      <c r="G76" s="22" t="s">
        <v>1626</v>
      </c>
      <c r="H76" s="22" t="s">
        <v>1623</v>
      </c>
    </row>
    <row r="77" customHeight="1" spans="1:8">
      <c r="A77" s="23"/>
      <c r="B77" s="23"/>
      <c r="C77" s="20" t="s">
        <v>1455</v>
      </c>
      <c r="D77" s="21" t="s">
        <v>1465</v>
      </c>
      <c r="E77" s="22" t="s">
        <v>1627</v>
      </c>
      <c r="F77" s="22" t="s">
        <v>1628</v>
      </c>
      <c r="G77" s="22" t="s">
        <v>1629</v>
      </c>
      <c r="H77" s="22" t="s">
        <v>1630</v>
      </c>
    </row>
    <row r="78" customHeight="1" spans="1:8">
      <c r="A78" s="24"/>
      <c r="B78" s="24"/>
      <c r="C78" s="20" t="s">
        <v>1467</v>
      </c>
      <c r="D78" s="21" t="s">
        <v>1468</v>
      </c>
      <c r="E78" s="22" t="s">
        <v>1631</v>
      </c>
      <c r="F78" s="22" t="s">
        <v>1563</v>
      </c>
      <c r="G78" s="22" t="s">
        <v>1632</v>
      </c>
      <c r="H78" s="22" t="s">
        <v>1633</v>
      </c>
    </row>
    <row r="79" customHeight="1" spans="1:8">
      <c r="A79" s="16" t="s">
        <v>1634</v>
      </c>
      <c r="B79" s="17"/>
      <c r="C79" s="17"/>
      <c r="D79" s="17"/>
      <c r="E79" s="17"/>
      <c r="F79" s="17"/>
      <c r="G79" s="17"/>
      <c r="H79" s="17"/>
    </row>
    <row r="80" customHeight="1" spans="1:8">
      <c r="A80" s="16" t="s">
        <v>1635</v>
      </c>
      <c r="B80" s="17"/>
      <c r="C80" s="17"/>
      <c r="D80" s="17"/>
      <c r="E80" s="17"/>
      <c r="F80" s="17"/>
      <c r="G80" s="17"/>
      <c r="H80" s="17"/>
    </row>
    <row r="81" customHeight="1" spans="1:8">
      <c r="A81" s="18" t="s">
        <v>1636</v>
      </c>
      <c r="B81" s="19" t="s">
        <v>1637</v>
      </c>
      <c r="C81" s="20" t="s">
        <v>1426</v>
      </c>
      <c r="D81" s="21" t="s">
        <v>1427</v>
      </c>
      <c r="E81" s="22" t="s">
        <v>1638</v>
      </c>
      <c r="F81" s="22" t="s">
        <v>1429</v>
      </c>
      <c r="G81" s="22" t="s">
        <v>1639</v>
      </c>
      <c r="H81" s="22" t="s">
        <v>1639</v>
      </c>
    </row>
    <row r="82" customHeight="1" spans="1:8">
      <c r="A82" s="23"/>
      <c r="B82" s="23"/>
      <c r="C82" s="20" t="s">
        <v>1426</v>
      </c>
      <c r="D82" s="21" t="s">
        <v>1427</v>
      </c>
      <c r="E82" s="22" t="s">
        <v>1640</v>
      </c>
      <c r="F82" s="22" t="s">
        <v>1429</v>
      </c>
      <c r="G82" s="22" t="s">
        <v>1639</v>
      </c>
      <c r="H82" s="22" t="s">
        <v>1639</v>
      </c>
    </row>
    <row r="83" customHeight="1" spans="1:8">
      <c r="A83" s="23"/>
      <c r="B83" s="23"/>
      <c r="C83" s="20" t="s">
        <v>1426</v>
      </c>
      <c r="D83" s="21" t="s">
        <v>1427</v>
      </c>
      <c r="E83" s="22" t="s">
        <v>1641</v>
      </c>
      <c r="F83" s="22" t="s">
        <v>1429</v>
      </c>
      <c r="G83" s="22" t="s">
        <v>1639</v>
      </c>
      <c r="H83" s="22" t="s">
        <v>1639</v>
      </c>
    </row>
    <row r="84" customHeight="1" spans="1:8">
      <c r="A84" s="23"/>
      <c r="B84" s="23"/>
      <c r="C84" s="20" t="s">
        <v>1426</v>
      </c>
      <c r="D84" s="21" t="s">
        <v>1427</v>
      </c>
      <c r="E84" s="22" t="s">
        <v>1642</v>
      </c>
      <c r="F84" s="22" t="s">
        <v>1429</v>
      </c>
      <c r="G84" s="22" t="s">
        <v>1639</v>
      </c>
      <c r="H84" s="22" t="s">
        <v>1639</v>
      </c>
    </row>
    <row r="85" customHeight="1" spans="1:8">
      <c r="A85" s="23"/>
      <c r="B85" s="23"/>
      <c r="C85" s="20" t="s">
        <v>1426</v>
      </c>
      <c r="D85" s="21" t="s">
        <v>1427</v>
      </c>
      <c r="E85" s="22" t="s">
        <v>1643</v>
      </c>
      <c r="F85" s="22" t="s">
        <v>1429</v>
      </c>
      <c r="G85" s="22" t="s">
        <v>1639</v>
      </c>
      <c r="H85" s="22" t="s">
        <v>1639</v>
      </c>
    </row>
    <row r="86" customHeight="1" spans="1:8">
      <c r="A86" s="23"/>
      <c r="B86" s="23"/>
      <c r="C86" s="20" t="s">
        <v>1426</v>
      </c>
      <c r="D86" s="21" t="s">
        <v>1427</v>
      </c>
      <c r="E86" s="22" t="s">
        <v>1644</v>
      </c>
      <c r="F86" s="22" t="s">
        <v>1429</v>
      </c>
      <c r="G86" s="22" t="s">
        <v>1639</v>
      </c>
      <c r="H86" s="22" t="s">
        <v>1639</v>
      </c>
    </row>
    <row r="87" customHeight="1" spans="1:8">
      <c r="A87" s="23"/>
      <c r="B87" s="23"/>
      <c r="C87" s="20" t="s">
        <v>1426</v>
      </c>
      <c r="D87" s="21" t="s">
        <v>1427</v>
      </c>
      <c r="E87" s="22" t="s">
        <v>1645</v>
      </c>
      <c r="F87" s="22" t="s">
        <v>1429</v>
      </c>
      <c r="G87" s="22" t="s">
        <v>1639</v>
      </c>
      <c r="H87" s="22" t="s">
        <v>1639</v>
      </c>
    </row>
    <row r="88" customHeight="1" spans="1:8">
      <c r="A88" s="23"/>
      <c r="B88" s="23"/>
      <c r="C88" s="20" t="s">
        <v>1426</v>
      </c>
      <c r="D88" s="21" t="s">
        <v>1427</v>
      </c>
      <c r="E88" s="22" t="s">
        <v>1646</v>
      </c>
      <c r="F88" s="22" t="s">
        <v>1429</v>
      </c>
      <c r="G88" s="22" t="s">
        <v>1639</v>
      </c>
      <c r="H88" s="22" t="s">
        <v>1639</v>
      </c>
    </row>
    <row r="89" customHeight="1" spans="1:8">
      <c r="A89" s="23"/>
      <c r="B89" s="23"/>
      <c r="C89" s="20" t="s">
        <v>1426</v>
      </c>
      <c r="D89" s="21" t="s">
        <v>1427</v>
      </c>
      <c r="E89" s="22" t="s">
        <v>1647</v>
      </c>
      <c r="F89" s="22" t="s">
        <v>1429</v>
      </c>
      <c r="G89" s="22" t="s">
        <v>1639</v>
      </c>
      <c r="H89" s="22" t="s">
        <v>1639</v>
      </c>
    </row>
    <row r="90" customHeight="1" spans="1:8">
      <c r="A90" s="23"/>
      <c r="B90" s="23"/>
      <c r="C90" s="20" t="s">
        <v>1426</v>
      </c>
      <c r="D90" s="21" t="s">
        <v>1427</v>
      </c>
      <c r="E90" s="22" t="s">
        <v>1648</v>
      </c>
      <c r="F90" s="22" t="s">
        <v>1429</v>
      </c>
      <c r="G90" s="22" t="s">
        <v>1639</v>
      </c>
      <c r="H90" s="22" t="s">
        <v>1639</v>
      </c>
    </row>
    <row r="91" customHeight="1" spans="1:8">
      <c r="A91" s="23"/>
      <c r="B91" s="23"/>
      <c r="C91" s="20" t="s">
        <v>1426</v>
      </c>
      <c r="D91" s="21" t="s">
        <v>1427</v>
      </c>
      <c r="E91" s="22" t="s">
        <v>1649</v>
      </c>
      <c r="F91" s="22" t="s">
        <v>1429</v>
      </c>
      <c r="G91" s="22" t="s">
        <v>1639</v>
      </c>
      <c r="H91" s="22" t="s">
        <v>1639</v>
      </c>
    </row>
    <row r="92" customHeight="1" spans="1:8">
      <c r="A92" s="23"/>
      <c r="B92" s="23"/>
      <c r="C92" s="20" t="s">
        <v>1426</v>
      </c>
      <c r="D92" s="21" t="s">
        <v>1427</v>
      </c>
      <c r="E92" s="22" t="s">
        <v>1650</v>
      </c>
      <c r="F92" s="22" t="s">
        <v>1429</v>
      </c>
      <c r="G92" s="22" t="s">
        <v>1639</v>
      </c>
      <c r="H92" s="22" t="s">
        <v>1639</v>
      </c>
    </row>
    <row r="93" customHeight="1" spans="1:8">
      <c r="A93" s="23"/>
      <c r="B93" s="23"/>
      <c r="C93" s="20" t="s">
        <v>1426</v>
      </c>
      <c r="D93" s="21" t="s">
        <v>1427</v>
      </c>
      <c r="E93" s="22" t="s">
        <v>1651</v>
      </c>
      <c r="F93" s="22" t="s">
        <v>1429</v>
      </c>
      <c r="G93" s="22" t="s">
        <v>1639</v>
      </c>
      <c r="H93" s="22" t="s">
        <v>1639</v>
      </c>
    </row>
    <row r="94" customHeight="1" spans="1:8">
      <c r="A94" s="23"/>
      <c r="B94" s="23"/>
      <c r="C94" s="20" t="s">
        <v>1426</v>
      </c>
      <c r="D94" s="21" t="s">
        <v>1427</v>
      </c>
      <c r="E94" s="22" t="s">
        <v>1652</v>
      </c>
      <c r="F94" s="22" t="s">
        <v>1429</v>
      </c>
      <c r="G94" s="22" t="s">
        <v>1639</v>
      </c>
      <c r="H94" s="22" t="s">
        <v>1639</v>
      </c>
    </row>
    <row r="95" customHeight="1" spans="1:8">
      <c r="A95" s="23"/>
      <c r="B95" s="23"/>
      <c r="C95" s="20" t="s">
        <v>1426</v>
      </c>
      <c r="D95" s="21" t="s">
        <v>1427</v>
      </c>
      <c r="E95" s="22" t="s">
        <v>1653</v>
      </c>
      <c r="F95" s="22" t="s">
        <v>1429</v>
      </c>
      <c r="G95" s="22" t="s">
        <v>1639</v>
      </c>
      <c r="H95" s="22" t="s">
        <v>1639</v>
      </c>
    </row>
    <row r="96" customHeight="1" spans="1:8">
      <c r="A96" s="23"/>
      <c r="B96" s="23"/>
      <c r="C96" s="20" t="s">
        <v>1426</v>
      </c>
      <c r="D96" s="21" t="s">
        <v>1427</v>
      </c>
      <c r="E96" s="22" t="s">
        <v>1654</v>
      </c>
      <c r="F96" s="22" t="s">
        <v>1429</v>
      </c>
      <c r="G96" s="22" t="s">
        <v>1639</v>
      </c>
      <c r="H96" s="22" t="s">
        <v>1639</v>
      </c>
    </row>
    <row r="97" customHeight="1" spans="1:8">
      <c r="A97" s="23"/>
      <c r="B97" s="23"/>
      <c r="C97" s="20" t="s">
        <v>1426</v>
      </c>
      <c r="D97" s="21" t="s">
        <v>1427</v>
      </c>
      <c r="E97" s="22" t="s">
        <v>1655</v>
      </c>
      <c r="F97" s="22" t="s">
        <v>1429</v>
      </c>
      <c r="G97" s="22" t="s">
        <v>1639</v>
      </c>
      <c r="H97" s="22" t="s">
        <v>1639</v>
      </c>
    </row>
    <row r="98" customHeight="1" spans="1:8">
      <c r="A98" s="23"/>
      <c r="B98" s="23"/>
      <c r="C98" s="20" t="s">
        <v>1426</v>
      </c>
      <c r="D98" s="21" t="s">
        <v>1427</v>
      </c>
      <c r="E98" s="22" t="s">
        <v>1656</v>
      </c>
      <c r="F98" s="22" t="s">
        <v>1429</v>
      </c>
      <c r="G98" s="22" t="s">
        <v>1639</v>
      </c>
      <c r="H98" s="22" t="s">
        <v>1639</v>
      </c>
    </row>
    <row r="99" customHeight="1" spans="1:8">
      <c r="A99" s="23"/>
      <c r="B99" s="23"/>
      <c r="C99" s="20" t="s">
        <v>1426</v>
      </c>
      <c r="D99" s="21" t="s">
        <v>1427</v>
      </c>
      <c r="E99" s="22" t="s">
        <v>1657</v>
      </c>
      <c r="F99" s="22" t="s">
        <v>1429</v>
      </c>
      <c r="G99" s="22" t="s">
        <v>1639</v>
      </c>
      <c r="H99" s="22" t="s">
        <v>1639</v>
      </c>
    </row>
    <row r="100" customHeight="1" spans="1:8">
      <c r="A100" s="23"/>
      <c r="B100" s="23"/>
      <c r="C100" s="20" t="s">
        <v>1426</v>
      </c>
      <c r="D100" s="21" t="s">
        <v>1427</v>
      </c>
      <c r="E100" s="22" t="s">
        <v>1658</v>
      </c>
      <c r="F100" s="22" t="s">
        <v>1429</v>
      </c>
      <c r="G100" s="22" t="s">
        <v>1639</v>
      </c>
      <c r="H100" s="22" t="s">
        <v>1639</v>
      </c>
    </row>
    <row r="101" customHeight="1" spans="1:8">
      <c r="A101" s="23"/>
      <c r="B101" s="23"/>
      <c r="C101" s="20" t="s">
        <v>1426</v>
      </c>
      <c r="D101" s="21" t="s">
        <v>1427</v>
      </c>
      <c r="E101" s="22" t="s">
        <v>1659</v>
      </c>
      <c r="F101" s="22" t="s">
        <v>1429</v>
      </c>
      <c r="G101" s="22" t="s">
        <v>1639</v>
      </c>
      <c r="H101" s="22" t="s">
        <v>1639</v>
      </c>
    </row>
    <row r="102" customHeight="1" spans="1:8">
      <c r="A102" s="23"/>
      <c r="B102" s="23"/>
      <c r="C102" s="20" t="s">
        <v>1426</v>
      </c>
      <c r="D102" s="21" t="s">
        <v>1438</v>
      </c>
      <c r="E102" s="22" t="s">
        <v>1660</v>
      </c>
      <c r="F102" s="22" t="s">
        <v>1661</v>
      </c>
      <c r="G102" s="22" t="s">
        <v>1639</v>
      </c>
      <c r="H102" s="22" t="s">
        <v>1639</v>
      </c>
    </row>
    <row r="103" customHeight="1" spans="1:8">
      <c r="A103" s="23"/>
      <c r="B103" s="23"/>
      <c r="C103" s="20" t="s">
        <v>1426</v>
      </c>
      <c r="D103" s="21" t="s">
        <v>1442</v>
      </c>
      <c r="E103" s="22" t="s">
        <v>1662</v>
      </c>
      <c r="F103" s="22" t="s">
        <v>1663</v>
      </c>
      <c r="G103" s="22" t="s">
        <v>1639</v>
      </c>
      <c r="H103" s="22" t="s">
        <v>1639</v>
      </c>
    </row>
    <row r="104" customHeight="1" spans="1:8">
      <c r="A104" s="23"/>
      <c r="B104" s="23"/>
      <c r="C104" s="20" t="s">
        <v>1426</v>
      </c>
      <c r="D104" s="21" t="s">
        <v>1442</v>
      </c>
      <c r="E104" s="22" t="s">
        <v>1664</v>
      </c>
      <c r="F104" s="22" t="s">
        <v>1665</v>
      </c>
      <c r="G104" s="22" t="s">
        <v>1639</v>
      </c>
      <c r="H104" s="22" t="s">
        <v>1639</v>
      </c>
    </row>
    <row r="105" customHeight="1" spans="1:8">
      <c r="A105" s="23"/>
      <c r="B105" s="23"/>
      <c r="C105" s="20" t="s">
        <v>1426</v>
      </c>
      <c r="D105" s="21" t="s">
        <v>1450</v>
      </c>
      <c r="E105" s="22" t="s">
        <v>1666</v>
      </c>
      <c r="F105" s="22" t="s">
        <v>1667</v>
      </c>
      <c r="G105" s="22" t="s">
        <v>1639</v>
      </c>
      <c r="H105" s="22" t="s">
        <v>1639</v>
      </c>
    </row>
    <row r="106" customHeight="1" spans="1:8">
      <c r="A106" s="23"/>
      <c r="B106" s="23"/>
      <c r="C106" s="20" t="s">
        <v>1455</v>
      </c>
      <c r="D106" s="21" t="s">
        <v>1460</v>
      </c>
      <c r="E106" s="22" t="s">
        <v>1668</v>
      </c>
      <c r="F106" s="22" t="s">
        <v>1669</v>
      </c>
      <c r="G106" s="22" t="s">
        <v>1639</v>
      </c>
      <c r="H106" s="22" t="s">
        <v>1639</v>
      </c>
    </row>
    <row r="107" customHeight="1" spans="1:8">
      <c r="A107" s="23"/>
      <c r="B107" s="23"/>
      <c r="C107" s="20" t="s">
        <v>1455</v>
      </c>
      <c r="D107" s="21" t="s">
        <v>1465</v>
      </c>
      <c r="E107" s="22" t="s">
        <v>1670</v>
      </c>
      <c r="F107" s="22" t="s">
        <v>1671</v>
      </c>
      <c r="G107" s="22" t="s">
        <v>1639</v>
      </c>
      <c r="H107" s="22" t="s">
        <v>1639</v>
      </c>
    </row>
    <row r="108" customHeight="1" spans="1:8">
      <c r="A108" s="24"/>
      <c r="B108" s="24"/>
      <c r="C108" s="20" t="s">
        <v>1467</v>
      </c>
      <c r="D108" s="21" t="s">
        <v>1468</v>
      </c>
      <c r="E108" s="22" t="s">
        <v>1672</v>
      </c>
      <c r="F108" s="22" t="s">
        <v>1563</v>
      </c>
      <c r="G108" s="22" t="s">
        <v>1639</v>
      </c>
      <c r="H108" s="22" t="s">
        <v>1639</v>
      </c>
    </row>
    <row r="109" customHeight="1" spans="1:8">
      <c r="A109" s="18" t="s">
        <v>1673</v>
      </c>
      <c r="B109" s="19" t="s">
        <v>1674</v>
      </c>
      <c r="C109" s="20" t="s">
        <v>1426</v>
      </c>
      <c r="D109" s="21" t="s">
        <v>1427</v>
      </c>
      <c r="E109" s="22" t="s">
        <v>1675</v>
      </c>
      <c r="F109" s="22" t="s">
        <v>1676</v>
      </c>
      <c r="G109" s="22" t="s">
        <v>1677</v>
      </c>
      <c r="H109" s="22" t="s">
        <v>1677</v>
      </c>
    </row>
    <row r="110" customHeight="1" spans="1:8">
      <c r="A110" s="23"/>
      <c r="B110" s="23"/>
      <c r="C110" s="20" t="s">
        <v>1426</v>
      </c>
      <c r="D110" s="21" t="s">
        <v>1427</v>
      </c>
      <c r="E110" s="22" t="s">
        <v>1678</v>
      </c>
      <c r="F110" s="22" t="s">
        <v>1679</v>
      </c>
      <c r="G110" s="22" t="s">
        <v>1677</v>
      </c>
      <c r="H110" s="22" t="s">
        <v>1677</v>
      </c>
    </row>
    <row r="111" customHeight="1" spans="1:8">
      <c r="A111" s="23"/>
      <c r="B111" s="23"/>
      <c r="C111" s="20" t="s">
        <v>1426</v>
      </c>
      <c r="D111" s="21" t="s">
        <v>1438</v>
      </c>
      <c r="E111" s="22" t="s">
        <v>1680</v>
      </c>
      <c r="F111" s="22" t="s">
        <v>1681</v>
      </c>
      <c r="G111" s="22" t="s">
        <v>1677</v>
      </c>
      <c r="H111" s="22" t="s">
        <v>1677</v>
      </c>
    </row>
    <row r="112" customHeight="1" spans="1:8">
      <c r="A112" s="23"/>
      <c r="B112" s="23"/>
      <c r="C112" s="20" t="s">
        <v>1426</v>
      </c>
      <c r="D112" s="21" t="s">
        <v>1442</v>
      </c>
      <c r="E112" s="22" t="s">
        <v>1680</v>
      </c>
      <c r="F112" s="22" t="s">
        <v>1663</v>
      </c>
      <c r="G112" s="22" t="s">
        <v>1677</v>
      </c>
      <c r="H112" s="22" t="s">
        <v>1677</v>
      </c>
    </row>
    <row r="113" customHeight="1" spans="1:8">
      <c r="A113" s="23"/>
      <c r="B113" s="23"/>
      <c r="C113" s="20" t="s">
        <v>1426</v>
      </c>
      <c r="D113" s="21" t="s">
        <v>1442</v>
      </c>
      <c r="E113" s="22" t="s">
        <v>1682</v>
      </c>
      <c r="F113" s="22" t="s">
        <v>1665</v>
      </c>
      <c r="G113" s="22" t="s">
        <v>1677</v>
      </c>
      <c r="H113" s="22" t="s">
        <v>1677</v>
      </c>
    </row>
    <row r="114" customHeight="1" spans="1:8">
      <c r="A114" s="23"/>
      <c r="B114" s="23"/>
      <c r="C114" s="20" t="s">
        <v>1426</v>
      </c>
      <c r="D114" s="21" t="s">
        <v>1450</v>
      </c>
      <c r="E114" s="22" t="s">
        <v>1683</v>
      </c>
      <c r="F114" s="22" t="s">
        <v>1684</v>
      </c>
      <c r="G114" s="22" t="s">
        <v>1677</v>
      </c>
      <c r="H114" s="22" t="s">
        <v>1677</v>
      </c>
    </row>
    <row r="115" customHeight="1" spans="1:8">
      <c r="A115" s="23"/>
      <c r="B115" s="23"/>
      <c r="C115" s="20" t="s">
        <v>1455</v>
      </c>
      <c r="D115" s="21" t="s">
        <v>1456</v>
      </c>
      <c r="E115" s="22" t="s">
        <v>1685</v>
      </c>
      <c r="F115" s="22" t="s">
        <v>1686</v>
      </c>
      <c r="G115" s="22" t="s">
        <v>1677</v>
      </c>
      <c r="H115" s="22" t="s">
        <v>1677</v>
      </c>
    </row>
    <row r="116" customHeight="1" spans="1:8">
      <c r="A116" s="23"/>
      <c r="B116" s="23"/>
      <c r="C116" s="20" t="s">
        <v>1455</v>
      </c>
      <c r="D116" s="21" t="s">
        <v>1460</v>
      </c>
      <c r="E116" s="22" t="s">
        <v>1687</v>
      </c>
      <c r="F116" s="22" t="s">
        <v>1688</v>
      </c>
      <c r="G116" s="22" t="s">
        <v>1677</v>
      </c>
      <c r="H116" s="22" t="s">
        <v>1677</v>
      </c>
    </row>
    <row r="117" customHeight="1" spans="1:8">
      <c r="A117" s="23"/>
      <c r="B117" s="23"/>
      <c r="C117" s="20" t="s">
        <v>1455</v>
      </c>
      <c r="D117" s="21" t="s">
        <v>1463</v>
      </c>
      <c r="E117" s="22" t="s">
        <v>1689</v>
      </c>
      <c r="F117" s="22" t="s">
        <v>1690</v>
      </c>
      <c r="G117" s="22" t="s">
        <v>1677</v>
      </c>
      <c r="H117" s="22" t="s">
        <v>1677</v>
      </c>
    </row>
    <row r="118" customHeight="1" spans="1:8">
      <c r="A118" s="23"/>
      <c r="B118" s="23"/>
      <c r="C118" s="20" t="s">
        <v>1455</v>
      </c>
      <c r="D118" s="21" t="s">
        <v>1465</v>
      </c>
      <c r="E118" s="22" t="s">
        <v>1691</v>
      </c>
      <c r="F118" s="22" t="s">
        <v>1692</v>
      </c>
      <c r="G118" s="22" t="s">
        <v>1677</v>
      </c>
      <c r="H118" s="22" t="s">
        <v>1677</v>
      </c>
    </row>
    <row r="119" customHeight="1" spans="1:8">
      <c r="A119" s="24"/>
      <c r="B119" s="24"/>
      <c r="C119" s="20" t="s">
        <v>1467</v>
      </c>
      <c r="D119" s="21" t="s">
        <v>1468</v>
      </c>
      <c r="E119" s="22" t="s">
        <v>1693</v>
      </c>
      <c r="F119" s="22" t="s">
        <v>1480</v>
      </c>
      <c r="G119" s="22" t="s">
        <v>1694</v>
      </c>
      <c r="H119" s="22" t="s">
        <v>1694</v>
      </c>
    </row>
    <row r="120" customHeight="1" spans="1:8">
      <c r="A120" s="18" t="s">
        <v>1695</v>
      </c>
      <c r="B120" s="19" t="s">
        <v>1696</v>
      </c>
      <c r="C120" s="20" t="s">
        <v>1426</v>
      </c>
      <c r="D120" s="21" t="s">
        <v>1427</v>
      </c>
      <c r="E120" s="22" t="s">
        <v>1697</v>
      </c>
      <c r="F120" s="22" t="s">
        <v>1698</v>
      </c>
      <c r="G120" s="22" t="s">
        <v>1699</v>
      </c>
      <c r="H120" s="22" t="s">
        <v>1700</v>
      </c>
    </row>
    <row r="121" customHeight="1" spans="1:8">
      <c r="A121" s="23"/>
      <c r="B121" s="23"/>
      <c r="C121" s="20" t="s">
        <v>1426</v>
      </c>
      <c r="D121" s="21" t="s">
        <v>1438</v>
      </c>
      <c r="E121" s="22" t="s">
        <v>1701</v>
      </c>
      <c r="F121" s="22" t="s">
        <v>1702</v>
      </c>
      <c r="G121" s="22" t="s">
        <v>1699</v>
      </c>
      <c r="H121" s="22" t="s">
        <v>1700</v>
      </c>
    </row>
    <row r="122" customHeight="1" spans="1:8">
      <c r="A122" s="23"/>
      <c r="B122" s="23"/>
      <c r="C122" s="20" t="s">
        <v>1426</v>
      </c>
      <c r="D122" s="21" t="s">
        <v>1442</v>
      </c>
      <c r="E122" s="22" t="s">
        <v>1703</v>
      </c>
      <c r="F122" s="22" t="s">
        <v>1663</v>
      </c>
      <c r="G122" s="22" t="s">
        <v>1699</v>
      </c>
      <c r="H122" s="22" t="s">
        <v>1700</v>
      </c>
    </row>
    <row r="123" customHeight="1" spans="1:8">
      <c r="A123" s="23"/>
      <c r="B123" s="23"/>
      <c r="C123" s="20" t="s">
        <v>1426</v>
      </c>
      <c r="D123" s="21" t="s">
        <v>1442</v>
      </c>
      <c r="E123" s="22" t="s">
        <v>1704</v>
      </c>
      <c r="F123" s="22" t="s">
        <v>1665</v>
      </c>
      <c r="G123" s="22" t="s">
        <v>1699</v>
      </c>
      <c r="H123" s="22" t="s">
        <v>1700</v>
      </c>
    </row>
    <row r="124" customHeight="1" spans="1:8">
      <c r="A124" s="23"/>
      <c r="B124" s="23"/>
      <c r="C124" s="20" t="s">
        <v>1426</v>
      </c>
      <c r="D124" s="21" t="s">
        <v>1450</v>
      </c>
      <c r="E124" s="22" t="s">
        <v>1705</v>
      </c>
      <c r="F124" s="22" t="s">
        <v>1706</v>
      </c>
      <c r="G124" s="22" t="s">
        <v>1699</v>
      </c>
      <c r="H124" s="22" t="s">
        <v>1700</v>
      </c>
    </row>
    <row r="125" customHeight="1" spans="1:8">
      <c r="A125" s="23"/>
      <c r="B125" s="23"/>
      <c r="C125" s="20" t="s">
        <v>1455</v>
      </c>
      <c r="D125" s="21" t="s">
        <v>1460</v>
      </c>
      <c r="E125" s="22" t="s">
        <v>1707</v>
      </c>
      <c r="F125" s="22" t="s">
        <v>1708</v>
      </c>
      <c r="G125" s="22" t="s">
        <v>1699</v>
      </c>
      <c r="H125" s="22" t="s">
        <v>1700</v>
      </c>
    </row>
    <row r="126" customHeight="1" spans="1:8">
      <c r="A126" s="23"/>
      <c r="B126" s="23"/>
      <c r="C126" s="20" t="s">
        <v>1455</v>
      </c>
      <c r="D126" s="21" t="s">
        <v>1463</v>
      </c>
      <c r="E126" s="22" t="s">
        <v>1709</v>
      </c>
      <c r="F126" s="22" t="s">
        <v>1710</v>
      </c>
      <c r="G126" s="22" t="s">
        <v>1699</v>
      </c>
      <c r="H126" s="22" t="s">
        <v>1700</v>
      </c>
    </row>
    <row r="127" customHeight="1" spans="1:8">
      <c r="A127" s="23"/>
      <c r="B127" s="23"/>
      <c r="C127" s="20" t="s">
        <v>1455</v>
      </c>
      <c r="D127" s="21" t="s">
        <v>1465</v>
      </c>
      <c r="E127" s="22" t="s">
        <v>1711</v>
      </c>
      <c r="F127" s="22" t="s">
        <v>1712</v>
      </c>
      <c r="G127" s="22" t="s">
        <v>1699</v>
      </c>
      <c r="H127" s="22" t="s">
        <v>1700</v>
      </c>
    </row>
    <row r="128" customHeight="1" spans="1:8">
      <c r="A128" s="24"/>
      <c r="B128" s="24"/>
      <c r="C128" s="20" t="s">
        <v>1467</v>
      </c>
      <c r="D128" s="21" t="s">
        <v>1468</v>
      </c>
      <c r="E128" s="22" t="s">
        <v>1672</v>
      </c>
      <c r="F128" s="22" t="s">
        <v>1563</v>
      </c>
      <c r="G128" s="22" t="s">
        <v>1713</v>
      </c>
      <c r="H128" s="22" t="s">
        <v>1714</v>
      </c>
    </row>
    <row r="129" customHeight="1" spans="1:8">
      <c r="A129" s="16" t="s">
        <v>1715</v>
      </c>
      <c r="B129" s="17"/>
      <c r="C129" s="17"/>
      <c r="D129" s="17"/>
      <c r="E129" s="17"/>
      <c r="F129" s="17"/>
      <c r="G129" s="17"/>
      <c r="H129" s="17"/>
    </row>
    <row r="130" customHeight="1" spans="1:8">
      <c r="A130" s="16" t="s">
        <v>1716</v>
      </c>
      <c r="B130" s="17"/>
      <c r="C130" s="17"/>
      <c r="D130" s="17"/>
      <c r="E130" s="17"/>
      <c r="F130" s="17"/>
      <c r="G130" s="17"/>
      <c r="H130" s="17"/>
    </row>
    <row r="131" customHeight="1" spans="1:8">
      <c r="A131" s="18" t="s">
        <v>1717</v>
      </c>
      <c r="B131" s="19" t="s">
        <v>1718</v>
      </c>
      <c r="C131" s="20" t="s">
        <v>1426</v>
      </c>
      <c r="D131" s="21" t="s">
        <v>1427</v>
      </c>
      <c r="E131" s="22" t="s">
        <v>1719</v>
      </c>
      <c r="F131" s="22" t="s">
        <v>1720</v>
      </c>
      <c r="G131" s="22" t="s">
        <v>1721</v>
      </c>
      <c r="H131" s="22" t="s">
        <v>1721</v>
      </c>
    </row>
    <row r="132" customHeight="1" spans="1:8">
      <c r="A132" s="23"/>
      <c r="B132" s="23"/>
      <c r="C132" s="20" t="s">
        <v>1426</v>
      </c>
      <c r="D132" s="21" t="s">
        <v>1427</v>
      </c>
      <c r="E132" s="22" t="s">
        <v>1722</v>
      </c>
      <c r="F132" s="22" t="s">
        <v>1723</v>
      </c>
      <c r="G132" s="22" t="s">
        <v>1721</v>
      </c>
      <c r="H132" s="22" t="s">
        <v>1721</v>
      </c>
    </row>
    <row r="133" customHeight="1" spans="1:8">
      <c r="A133" s="23"/>
      <c r="B133" s="23"/>
      <c r="C133" s="20" t="s">
        <v>1426</v>
      </c>
      <c r="D133" s="21" t="s">
        <v>1438</v>
      </c>
      <c r="E133" s="22" t="s">
        <v>1724</v>
      </c>
      <c r="F133" s="22" t="s">
        <v>1526</v>
      </c>
      <c r="G133" s="22" t="s">
        <v>1721</v>
      </c>
      <c r="H133" s="22" t="s">
        <v>1721</v>
      </c>
    </row>
    <row r="134" customHeight="1" spans="1:8">
      <c r="A134" s="23"/>
      <c r="B134" s="23"/>
      <c r="C134" s="20" t="s">
        <v>1426</v>
      </c>
      <c r="D134" s="21" t="s">
        <v>1438</v>
      </c>
      <c r="E134" s="22" t="s">
        <v>1725</v>
      </c>
      <c r="F134" s="22" t="s">
        <v>1726</v>
      </c>
      <c r="G134" s="22" t="s">
        <v>1727</v>
      </c>
      <c r="H134" s="22" t="s">
        <v>1727</v>
      </c>
    </row>
    <row r="135" customHeight="1" spans="1:8">
      <c r="A135" s="23"/>
      <c r="B135" s="23"/>
      <c r="C135" s="20" t="s">
        <v>1426</v>
      </c>
      <c r="D135" s="21" t="s">
        <v>1442</v>
      </c>
      <c r="E135" s="22" t="s">
        <v>1728</v>
      </c>
      <c r="F135" s="22" t="s">
        <v>1729</v>
      </c>
      <c r="G135" s="22" t="s">
        <v>1730</v>
      </c>
      <c r="H135" s="22" t="s">
        <v>1730</v>
      </c>
    </row>
    <row r="136" customHeight="1" spans="1:8">
      <c r="A136" s="23"/>
      <c r="B136" s="23"/>
      <c r="C136" s="20" t="s">
        <v>1426</v>
      </c>
      <c r="D136" s="21" t="s">
        <v>1442</v>
      </c>
      <c r="E136" s="22" t="s">
        <v>1731</v>
      </c>
      <c r="F136" s="22" t="s">
        <v>1732</v>
      </c>
      <c r="G136" s="22" t="s">
        <v>1730</v>
      </c>
      <c r="H136" s="22" t="s">
        <v>1730</v>
      </c>
    </row>
    <row r="137" customHeight="1" spans="1:8">
      <c r="A137" s="23"/>
      <c r="B137" s="23"/>
      <c r="C137" s="20" t="s">
        <v>1426</v>
      </c>
      <c r="D137" s="21" t="s">
        <v>1450</v>
      </c>
      <c r="E137" s="22" t="s">
        <v>1733</v>
      </c>
      <c r="F137" s="22" t="s">
        <v>1734</v>
      </c>
      <c r="G137" s="22" t="s">
        <v>1735</v>
      </c>
      <c r="H137" s="22" t="s">
        <v>1735</v>
      </c>
    </row>
    <row r="138" customHeight="1" spans="1:8">
      <c r="A138" s="23"/>
      <c r="B138" s="23"/>
      <c r="C138" s="20" t="s">
        <v>1455</v>
      </c>
      <c r="D138" s="21" t="s">
        <v>1460</v>
      </c>
      <c r="E138" s="22" t="s">
        <v>1727</v>
      </c>
      <c r="F138" s="22" t="s">
        <v>1736</v>
      </c>
      <c r="G138" s="22" t="s">
        <v>1737</v>
      </c>
      <c r="H138" s="22" t="s">
        <v>1737</v>
      </c>
    </row>
    <row r="139" customHeight="1" spans="1:8">
      <c r="A139" s="23"/>
      <c r="B139" s="23"/>
      <c r="C139" s="20" t="s">
        <v>1455</v>
      </c>
      <c r="D139" s="21" t="s">
        <v>1465</v>
      </c>
      <c r="E139" s="22" t="s">
        <v>1727</v>
      </c>
      <c r="F139" s="22" t="s">
        <v>1738</v>
      </c>
      <c r="G139" s="22" t="s">
        <v>1739</v>
      </c>
      <c r="H139" s="22" t="s">
        <v>1739</v>
      </c>
    </row>
    <row r="140" customHeight="1" spans="1:8">
      <c r="A140" s="24"/>
      <c r="B140" s="24"/>
      <c r="C140" s="20" t="s">
        <v>1467</v>
      </c>
      <c r="D140" s="21" t="s">
        <v>1468</v>
      </c>
      <c r="E140" s="22" t="s">
        <v>1740</v>
      </c>
      <c r="F140" s="22" t="s">
        <v>1526</v>
      </c>
      <c r="G140" s="22" t="s">
        <v>1739</v>
      </c>
      <c r="H140" s="22" t="s">
        <v>1739</v>
      </c>
    </row>
    <row r="141" customHeight="1" spans="1:8">
      <c r="A141" s="18" t="s">
        <v>1741</v>
      </c>
      <c r="B141" s="19" t="s">
        <v>1742</v>
      </c>
      <c r="C141" s="20" t="s">
        <v>1426</v>
      </c>
      <c r="D141" s="21" t="s">
        <v>1427</v>
      </c>
      <c r="E141" s="22" t="s">
        <v>1743</v>
      </c>
      <c r="F141" s="22" t="s">
        <v>1744</v>
      </c>
      <c r="G141" s="22" t="s">
        <v>1745</v>
      </c>
      <c r="H141" s="22" t="s">
        <v>1745</v>
      </c>
    </row>
    <row r="142" customHeight="1" spans="1:8">
      <c r="A142" s="23"/>
      <c r="B142" s="23"/>
      <c r="C142" s="20" t="s">
        <v>1426</v>
      </c>
      <c r="D142" s="21" t="s">
        <v>1438</v>
      </c>
      <c r="E142" s="22" t="s">
        <v>1746</v>
      </c>
      <c r="F142" s="22" t="s">
        <v>1551</v>
      </c>
      <c r="G142" s="22" t="s">
        <v>1747</v>
      </c>
      <c r="H142" s="22" t="s">
        <v>1747</v>
      </c>
    </row>
    <row r="143" customHeight="1" spans="1:8">
      <c r="A143" s="23"/>
      <c r="B143" s="23"/>
      <c r="C143" s="20" t="s">
        <v>1426</v>
      </c>
      <c r="D143" s="21" t="s">
        <v>1438</v>
      </c>
      <c r="E143" s="22" t="s">
        <v>1748</v>
      </c>
      <c r="F143" s="22" t="s">
        <v>1749</v>
      </c>
      <c r="G143" s="22" t="s">
        <v>1747</v>
      </c>
      <c r="H143" s="22" t="s">
        <v>1747</v>
      </c>
    </row>
    <row r="144" customHeight="1" spans="1:8">
      <c r="A144" s="23"/>
      <c r="B144" s="23"/>
      <c r="C144" s="20" t="s">
        <v>1426</v>
      </c>
      <c r="D144" s="21" t="s">
        <v>1442</v>
      </c>
      <c r="E144" s="22" t="s">
        <v>1750</v>
      </c>
      <c r="F144" s="22" t="s">
        <v>1729</v>
      </c>
      <c r="G144" s="22" t="s">
        <v>1751</v>
      </c>
      <c r="H144" s="22" t="s">
        <v>1752</v>
      </c>
    </row>
    <row r="145" customHeight="1" spans="1:8">
      <c r="A145" s="23"/>
      <c r="B145" s="23"/>
      <c r="C145" s="20" t="s">
        <v>1426</v>
      </c>
      <c r="D145" s="21" t="s">
        <v>1442</v>
      </c>
      <c r="E145" s="22" t="s">
        <v>1753</v>
      </c>
      <c r="F145" s="22" t="s">
        <v>1732</v>
      </c>
      <c r="G145" s="22" t="s">
        <v>1751</v>
      </c>
      <c r="H145" s="22" t="s">
        <v>1752</v>
      </c>
    </row>
    <row r="146" customHeight="1" spans="1:8">
      <c r="A146" s="23"/>
      <c r="B146" s="23"/>
      <c r="C146" s="20" t="s">
        <v>1426</v>
      </c>
      <c r="D146" s="21" t="s">
        <v>1450</v>
      </c>
      <c r="E146" s="22" t="s">
        <v>1754</v>
      </c>
      <c r="F146" s="22" t="s">
        <v>1755</v>
      </c>
      <c r="G146" s="22" t="s">
        <v>1745</v>
      </c>
      <c r="H146" s="22" t="s">
        <v>1745</v>
      </c>
    </row>
    <row r="147" customHeight="1" spans="1:8">
      <c r="A147" s="23"/>
      <c r="B147" s="23"/>
      <c r="C147" s="20" t="s">
        <v>1455</v>
      </c>
      <c r="D147" s="21" t="s">
        <v>1460</v>
      </c>
      <c r="E147" s="22" t="s">
        <v>1756</v>
      </c>
      <c r="F147" s="22" t="s">
        <v>1757</v>
      </c>
      <c r="G147" s="22" t="s">
        <v>1747</v>
      </c>
      <c r="H147" s="22" t="s">
        <v>1747</v>
      </c>
    </row>
    <row r="148" customHeight="1" spans="1:8">
      <c r="A148" s="23"/>
      <c r="B148" s="23"/>
      <c r="C148" s="20" t="s">
        <v>1455</v>
      </c>
      <c r="D148" s="21" t="s">
        <v>1465</v>
      </c>
      <c r="E148" s="22" t="s">
        <v>1758</v>
      </c>
      <c r="F148" s="22" t="s">
        <v>1759</v>
      </c>
      <c r="G148" s="22" t="s">
        <v>1747</v>
      </c>
      <c r="H148" s="22" t="s">
        <v>1747</v>
      </c>
    </row>
    <row r="149" customHeight="1" spans="1:8">
      <c r="A149" s="24"/>
      <c r="B149" s="24"/>
      <c r="C149" s="20" t="s">
        <v>1467</v>
      </c>
      <c r="D149" s="21" t="s">
        <v>1468</v>
      </c>
      <c r="E149" s="22" t="s">
        <v>1760</v>
      </c>
      <c r="F149" s="22" t="s">
        <v>1761</v>
      </c>
      <c r="G149" s="22" t="s">
        <v>1762</v>
      </c>
      <c r="H149" s="22" t="s">
        <v>1762</v>
      </c>
    </row>
    <row r="150" customHeight="1" spans="1:8">
      <c r="A150" s="18" t="s">
        <v>1763</v>
      </c>
      <c r="B150" s="19" t="s">
        <v>1764</v>
      </c>
      <c r="C150" s="20" t="s">
        <v>1426</v>
      </c>
      <c r="D150" s="21" t="s">
        <v>1427</v>
      </c>
      <c r="E150" s="22" t="s">
        <v>1765</v>
      </c>
      <c r="F150" s="22" t="s">
        <v>1429</v>
      </c>
      <c r="G150" s="22" t="s">
        <v>1766</v>
      </c>
      <c r="H150" s="22" t="s">
        <v>1766</v>
      </c>
    </row>
    <row r="151" customHeight="1" spans="1:8">
      <c r="A151" s="23"/>
      <c r="B151" s="23"/>
      <c r="C151" s="20" t="s">
        <v>1426</v>
      </c>
      <c r="D151" s="21" t="s">
        <v>1438</v>
      </c>
      <c r="E151" s="22" t="s">
        <v>1767</v>
      </c>
      <c r="F151" s="22" t="s">
        <v>1551</v>
      </c>
      <c r="G151" s="22" t="s">
        <v>1766</v>
      </c>
      <c r="H151" s="22" t="s">
        <v>1766</v>
      </c>
    </row>
    <row r="152" customHeight="1" spans="1:8">
      <c r="A152" s="23"/>
      <c r="B152" s="23"/>
      <c r="C152" s="20" t="s">
        <v>1426</v>
      </c>
      <c r="D152" s="21" t="s">
        <v>1438</v>
      </c>
      <c r="E152" s="22" t="s">
        <v>1768</v>
      </c>
      <c r="F152" s="22" t="s">
        <v>1769</v>
      </c>
      <c r="G152" s="22" t="s">
        <v>1766</v>
      </c>
      <c r="H152" s="22" t="s">
        <v>1766</v>
      </c>
    </row>
    <row r="153" customHeight="1" spans="1:8">
      <c r="A153" s="23"/>
      <c r="B153" s="23"/>
      <c r="C153" s="20" t="s">
        <v>1426</v>
      </c>
      <c r="D153" s="21" t="s">
        <v>1438</v>
      </c>
      <c r="E153" s="22" t="s">
        <v>1770</v>
      </c>
      <c r="F153" s="22" t="s">
        <v>1771</v>
      </c>
      <c r="G153" s="22" t="s">
        <v>1766</v>
      </c>
      <c r="H153" s="22" t="s">
        <v>1766</v>
      </c>
    </row>
    <row r="154" customHeight="1" spans="1:8">
      <c r="A154" s="23"/>
      <c r="B154" s="23"/>
      <c r="C154" s="20" t="s">
        <v>1426</v>
      </c>
      <c r="D154" s="21" t="s">
        <v>1442</v>
      </c>
      <c r="E154" s="22" t="s">
        <v>1772</v>
      </c>
      <c r="F154" s="22" t="s">
        <v>1729</v>
      </c>
      <c r="G154" s="22" t="s">
        <v>1773</v>
      </c>
      <c r="H154" s="22" t="s">
        <v>1773</v>
      </c>
    </row>
    <row r="155" customHeight="1" spans="1:8">
      <c r="A155" s="23"/>
      <c r="B155" s="23"/>
      <c r="C155" s="20" t="s">
        <v>1426</v>
      </c>
      <c r="D155" s="21" t="s">
        <v>1442</v>
      </c>
      <c r="E155" s="22" t="s">
        <v>1774</v>
      </c>
      <c r="F155" s="22" t="s">
        <v>1775</v>
      </c>
      <c r="G155" s="22" t="s">
        <v>1773</v>
      </c>
      <c r="H155" s="22" t="s">
        <v>1773</v>
      </c>
    </row>
    <row r="156" customHeight="1" spans="1:8">
      <c r="A156" s="23"/>
      <c r="B156" s="23"/>
      <c r="C156" s="20" t="s">
        <v>1426</v>
      </c>
      <c r="D156" s="21" t="s">
        <v>1450</v>
      </c>
      <c r="E156" s="22" t="s">
        <v>1776</v>
      </c>
      <c r="F156" s="22" t="s">
        <v>1777</v>
      </c>
      <c r="G156" s="22" t="s">
        <v>1778</v>
      </c>
      <c r="H156" s="22" t="s">
        <v>1778</v>
      </c>
    </row>
    <row r="157" customHeight="1" spans="1:8">
      <c r="A157" s="23"/>
      <c r="B157" s="23"/>
      <c r="C157" s="20" t="s">
        <v>1455</v>
      </c>
      <c r="D157" s="21" t="s">
        <v>1460</v>
      </c>
      <c r="E157" s="22" t="s">
        <v>1779</v>
      </c>
      <c r="F157" s="22" t="s">
        <v>1738</v>
      </c>
      <c r="G157" s="22" t="s">
        <v>1780</v>
      </c>
      <c r="H157" s="22" t="s">
        <v>1780</v>
      </c>
    </row>
    <row r="158" customHeight="1" spans="1:8">
      <c r="A158" s="23"/>
      <c r="B158" s="23"/>
      <c r="C158" s="20" t="s">
        <v>1455</v>
      </c>
      <c r="D158" s="21" t="s">
        <v>1465</v>
      </c>
      <c r="E158" s="22" t="s">
        <v>1781</v>
      </c>
      <c r="F158" s="22" t="s">
        <v>1782</v>
      </c>
      <c r="G158" s="22" t="s">
        <v>1781</v>
      </c>
      <c r="H158" s="22" t="s">
        <v>1781</v>
      </c>
    </row>
    <row r="159" customHeight="1" spans="1:8">
      <c r="A159" s="24"/>
      <c r="B159" s="24"/>
      <c r="C159" s="20" t="s">
        <v>1467</v>
      </c>
      <c r="D159" s="21" t="s">
        <v>1468</v>
      </c>
      <c r="E159" s="22" t="s">
        <v>1783</v>
      </c>
      <c r="F159" s="22" t="s">
        <v>1480</v>
      </c>
      <c r="G159" s="22" t="s">
        <v>1784</v>
      </c>
      <c r="H159" s="22" t="s">
        <v>1784</v>
      </c>
    </row>
    <row r="160" customHeight="1" spans="1:8">
      <c r="A160" s="18" t="s">
        <v>1785</v>
      </c>
      <c r="B160" s="19" t="s">
        <v>1786</v>
      </c>
      <c r="C160" s="20" t="s">
        <v>1426</v>
      </c>
      <c r="D160" s="21" t="s">
        <v>1427</v>
      </c>
      <c r="E160" s="22" t="s">
        <v>1787</v>
      </c>
      <c r="F160" s="22" t="s">
        <v>1788</v>
      </c>
      <c r="G160" s="22" t="s">
        <v>1786</v>
      </c>
      <c r="H160" s="22" t="s">
        <v>1786</v>
      </c>
    </row>
    <row r="161" customHeight="1" spans="1:8">
      <c r="A161" s="23"/>
      <c r="B161" s="23"/>
      <c r="C161" s="20" t="s">
        <v>1426</v>
      </c>
      <c r="D161" s="21" t="s">
        <v>1427</v>
      </c>
      <c r="E161" s="22" t="s">
        <v>1789</v>
      </c>
      <c r="F161" s="22" t="s">
        <v>1790</v>
      </c>
      <c r="G161" s="22" t="s">
        <v>1786</v>
      </c>
      <c r="H161" s="22" t="s">
        <v>1786</v>
      </c>
    </row>
    <row r="162" customHeight="1" spans="1:8">
      <c r="A162" s="23"/>
      <c r="B162" s="23"/>
      <c r="C162" s="20" t="s">
        <v>1426</v>
      </c>
      <c r="D162" s="21" t="s">
        <v>1427</v>
      </c>
      <c r="E162" s="22" t="s">
        <v>1791</v>
      </c>
      <c r="F162" s="22" t="s">
        <v>1792</v>
      </c>
      <c r="G162" s="22" t="s">
        <v>1786</v>
      </c>
      <c r="H162" s="22" t="s">
        <v>1786</v>
      </c>
    </row>
    <row r="163" customHeight="1" spans="1:8">
      <c r="A163" s="23"/>
      <c r="B163" s="23"/>
      <c r="C163" s="20" t="s">
        <v>1426</v>
      </c>
      <c r="D163" s="21" t="s">
        <v>1438</v>
      </c>
      <c r="E163" s="22" t="s">
        <v>1793</v>
      </c>
      <c r="F163" s="22" t="s">
        <v>1526</v>
      </c>
      <c r="G163" s="22" t="s">
        <v>1794</v>
      </c>
      <c r="H163" s="22" t="s">
        <v>1794</v>
      </c>
    </row>
    <row r="164" customHeight="1" spans="1:8">
      <c r="A164" s="23"/>
      <c r="B164" s="23"/>
      <c r="C164" s="20" t="s">
        <v>1426</v>
      </c>
      <c r="D164" s="21" t="s">
        <v>1438</v>
      </c>
      <c r="E164" s="22" t="s">
        <v>1768</v>
      </c>
      <c r="F164" s="22" t="s">
        <v>1749</v>
      </c>
      <c r="G164" s="22" t="s">
        <v>1794</v>
      </c>
      <c r="H164" s="22" t="s">
        <v>1794</v>
      </c>
    </row>
    <row r="165" customHeight="1" spans="1:8">
      <c r="A165" s="23"/>
      <c r="B165" s="23"/>
      <c r="C165" s="20" t="s">
        <v>1426</v>
      </c>
      <c r="D165" s="21" t="s">
        <v>1442</v>
      </c>
      <c r="E165" s="22" t="s">
        <v>1795</v>
      </c>
      <c r="F165" s="22" t="s">
        <v>1796</v>
      </c>
      <c r="G165" s="22" t="s">
        <v>1797</v>
      </c>
      <c r="H165" s="22" t="s">
        <v>1797</v>
      </c>
    </row>
    <row r="166" customHeight="1" spans="1:8">
      <c r="A166" s="23"/>
      <c r="B166" s="23"/>
      <c r="C166" s="20" t="s">
        <v>1426</v>
      </c>
      <c r="D166" s="21" t="s">
        <v>1442</v>
      </c>
      <c r="E166" s="22" t="s">
        <v>1798</v>
      </c>
      <c r="F166" s="22" t="s">
        <v>1732</v>
      </c>
      <c r="G166" s="22" t="s">
        <v>1797</v>
      </c>
      <c r="H166" s="22" t="s">
        <v>1797</v>
      </c>
    </row>
    <row r="167" customHeight="1" spans="1:8">
      <c r="A167" s="23"/>
      <c r="B167" s="23"/>
      <c r="C167" s="20" t="s">
        <v>1426</v>
      </c>
      <c r="D167" s="21" t="s">
        <v>1450</v>
      </c>
      <c r="E167" s="22" t="s">
        <v>1799</v>
      </c>
      <c r="F167" s="22" t="s">
        <v>1800</v>
      </c>
      <c r="G167" s="22" t="s">
        <v>1801</v>
      </c>
      <c r="H167" s="22" t="s">
        <v>1801</v>
      </c>
    </row>
    <row r="168" customHeight="1" spans="1:8">
      <c r="A168" s="23"/>
      <c r="B168" s="23"/>
      <c r="C168" s="20" t="s">
        <v>1455</v>
      </c>
      <c r="D168" s="21" t="s">
        <v>1460</v>
      </c>
      <c r="E168" s="22" t="s">
        <v>1802</v>
      </c>
      <c r="F168" s="22" t="s">
        <v>1738</v>
      </c>
      <c r="G168" s="22" t="s">
        <v>1803</v>
      </c>
      <c r="H168" s="22" t="s">
        <v>1803</v>
      </c>
    </row>
    <row r="169" customHeight="1" spans="1:8">
      <c r="A169" s="23"/>
      <c r="B169" s="23"/>
      <c r="C169" s="20" t="s">
        <v>1455</v>
      </c>
      <c r="D169" s="21" t="s">
        <v>1465</v>
      </c>
      <c r="E169" s="22" t="s">
        <v>1804</v>
      </c>
      <c r="F169" s="22" t="s">
        <v>1738</v>
      </c>
      <c r="G169" s="22" t="s">
        <v>1805</v>
      </c>
      <c r="H169" s="22" t="s">
        <v>1805</v>
      </c>
    </row>
    <row r="170" customHeight="1" spans="1:8">
      <c r="A170" s="24"/>
      <c r="B170" s="24"/>
      <c r="C170" s="20" t="s">
        <v>1467</v>
      </c>
      <c r="D170" s="21" t="s">
        <v>1468</v>
      </c>
      <c r="E170" s="22" t="s">
        <v>1806</v>
      </c>
      <c r="F170" s="22" t="s">
        <v>1480</v>
      </c>
      <c r="G170" s="22" t="s">
        <v>1807</v>
      </c>
      <c r="H170" s="22" t="s">
        <v>1807</v>
      </c>
    </row>
    <row r="171" customHeight="1" spans="1:8">
      <c r="A171" s="18" t="s">
        <v>1808</v>
      </c>
      <c r="B171" s="19" t="s">
        <v>1809</v>
      </c>
      <c r="C171" s="20" t="s">
        <v>1426</v>
      </c>
      <c r="D171" s="21" t="s">
        <v>1427</v>
      </c>
      <c r="E171" s="22" t="s">
        <v>1810</v>
      </c>
      <c r="F171" s="22" t="s">
        <v>1811</v>
      </c>
      <c r="G171" s="22" t="s">
        <v>1812</v>
      </c>
      <c r="H171" s="22" t="s">
        <v>1812</v>
      </c>
    </row>
    <row r="172" customHeight="1" spans="1:8">
      <c r="A172" s="23"/>
      <c r="B172" s="23"/>
      <c r="C172" s="20" t="s">
        <v>1426</v>
      </c>
      <c r="D172" s="21" t="s">
        <v>1438</v>
      </c>
      <c r="E172" s="22" t="s">
        <v>1813</v>
      </c>
      <c r="F172" s="22" t="s">
        <v>1526</v>
      </c>
      <c r="G172" s="22" t="s">
        <v>1812</v>
      </c>
      <c r="H172" s="22" t="s">
        <v>1812</v>
      </c>
    </row>
    <row r="173" customHeight="1" spans="1:8">
      <c r="A173" s="23"/>
      <c r="B173" s="23"/>
      <c r="C173" s="20" t="s">
        <v>1426</v>
      </c>
      <c r="D173" s="21" t="s">
        <v>1438</v>
      </c>
      <c r="E173" s="22" t="s">
        <v>1768</v>
      </c>
      <c r="F173" s="22" t="s">
        <v>1769</v>
      </c>
      <c r="G173" s="22" t="s">
        <v>1812</v>
      </c>
      <c r="H173" s="22" t="s">
        <v>1812</v>
      </c>
    </row>
    <row r="174" customHeight="1" spans="1:8">
      <c r="A174" s="23"/>
      <c r="B174" s="23"/>
      <c r="C174" s="20" t="s">
        <v>1426</v>
      </c>
      <c r="D174" s="21" t="s">
        <v>1438</v>
      </c>
      <c r="E174" s="22" t="s">
        <v>1814</v>
      </c>
      <c r="F174" s="22" t="s">
        <v>1815</v>
      </c>
      <c r="G174" s="22" t="s">
        <v>1812</v>
      </c>
      <c r="H174" s="22" t="s">
        <v>1812</v>
      </c>
    </row>
    <row r="175" customHeight="1" spans="1:8">
      <c r="A175" s="23"/>
      <c r="B175" s="23"/>
      <c r="C175" s="20" t="s">
        <v>1426</v>
      </c>
      <c r="D175" s="21" t="s">
        <v>1442</v>
      </c>
      <c r="E175" s="22" t="s">
        <v>1816</v>
      </c>
      <c r="F175" s="22" t="s">
        <v>1729</v>
      </c>
      <c r="G175" s="22" t="s">
        <v>1752</v>
      </c>
      <c r="H175" s="22" t="s">
        <v>1752</v>
      </c>
    </row>
    <row r="176" customHeight="1" spans="1:8">
      <c r="A176" s="23"/>
      <c r="B176" s="23"/>
      <c r="C176" s="20" t="s">
        <v>1426</v>
      </c>
      <c r="D176" s="21" t="s">
        <v>1442</v>
      </c>
      <c r="E176" s="22" t="s">
        <v>1817</v>
      </c>
      <c r="F176" s="22" t="s">
        <v>1732</v>
      </c>
      <c r="G176" s="22" t="s">
        <v>1752</v>
      </c>
      <c r="H176" s="22" t="s">
        <v>1752</v>
      </c>
    </row>
    <row r="177" customHeight="1" spans="1:8">
      <c r="A177" s="23"/>
      <c r="B177" s="23"/>
      <c r="C177" s="20" t="s">
        <v>1426</v>
      </c>
      <c r="D177" s="21" t="s">
        <v>1450</v>
      </c>
      <c r="E177" s="22" t="s">
        <v>1818</v>
      </c>
      <c r="F177" s="22" t="s">
        <v>1819</v>
      </c>
      <c r="G177" s="22" t="s">
        <v>1812</v>
      </c>
      <c r="H177" s="22" t="s">
        <v>1812</v>
      </c>
    </row>
    <row r="178" customHeight="1" spans="1:8">
      <c r="A178" s="23"/>
      <c r="B178" s="23"/>
      <c r="C178" s="20" t="s">
        <v>1455</v>
      </c>
      <c r="D178" s="21" t="s">
        <v>1460</v>
      </c>
      <c r="E178" s="22" t="s">
        <v>1820</v>
      </c>
      <c r="F178" s="22" t="s">
        <v>1821</v>
      </c>
      <c r="G178" s="22" t="s">
        <v>1822</v>
      </c>
      <c r="H178" s="22" t="s">
        <v>1822</v>
      </c>
    </row>
    <row r="179" customHeight="1" spans="1:8">
      <c r="A179" s="23"/>
      <c r="B179" s="23"/>
      <c r="C179" s="20" t="s">
        <v>1455</v>
      </c>
      <c r="D179" s="21" t="s">
        <v>1465</v>
      </c>
      <c r="E179" s="22" t="s">
        <v>1758</v>
      </c>
      <c r="F179" s="22" t="s">
        <v>1757</v>
      </c>
      <c r="G179" s="22" t="s">
        <v>1823</v>
      </c>
      <c r="H179" s="22" t="s">
        <v>1824</v>
      </c>
    </row>
    <row r="180" customHeight="1" spans="1:8">
      <c r="A180" s="24"/>
      <c r="B180" s="24"/>
      <c r="C180" s="20" t="s">
        <v>1467</v>
      </c>
      <c r="D180" s="21" t="s">
        <v>1468</v>
      </c>
      <c r="E180" s="22" t="s">
        <v>1825</v>
      </c>
      <c r="F180" s="22" t="s">
        <v>1480</v>
      </c>
      <c r="G180" s="22" t="s">
        <v>1826</v>
      </c>
      <c r="H180" s="22" t="s">
        <v>1826</v>
      </c>
    </row>
    <row r="181" customHeight="1" spans="1:8">
      <c r="A181" s="18" t="s">
        <v>1827</v>
      </c>
      <c r="B181" s="19" t="s">
        <v>1828</v>
      </c>
      <c r="C181" s="20" t="s">
        <v>1426</v>
      </c>
      <c r="D181" s="21" t="s">
        <v>1427</v>
      </c>
      <c r="E181" s="22" t="s">
        <v>1829</v>
      </c>
      <c r="F181" s="22" t="s">
        <v>1830</v>
      </c>
      <c r="G181" s="22" t="s">
        <v>1831</v>
      </c>
      <c r="H181" s="22" t="s">
        <v>1831</v>
      </c>
    </row>
    <row r="182" customHeight="1" spans="1:8">
      <c r="A182" s="23"/>
      <c r="B182" s="23"/>
      <c r="C182" s="20" t="s">
        <v>1426</v>
      </c>
      <c r="D182" s="21" t="s">
        <v>1438</v>
      </c>
      <c r="E182" s="22" t="s">
        <v>1832</v>
      </c>
      <c r="F182" s="22" t="s">
        <v>1551</v>
      </c>
      <c r="G182" s="22" t="s">
        <v>1833</v>
      </c>
      <c r="H182" s="22" t="s">
        <v>1833</v>
      </c>
    </row>
    <row r="183" customHeight="1" spans="1:8">
      <c r="A183" s="23"/>
      <c r="B183" s="23"/>
      <c r="C183" s="20" t="s">
        <v>1426</v>
      </c>
      <c r="D183" s="21" t="s">
        <v>1438</v>
      </c>
      <c r="E183" s="22" t="s">
        <v>1834</v>
      </c>
      <c r="F183" s="22" t="s">
        <v>1769</v>
      </c>
      <c r="G183" s="22" t="s">
        <v>1833</v>
      </c>
      <c r="H183" s="22" t="s">
        <v>1833</v>
      </c>
    </row>
    <row r="184" customHeight="1" spans="1:8">
      <c r="A184" s="23"/>
      <c r="B184" s="23"/>
      <c r="C184" s="20" t="s">
        <v>1426</v>
      </c>
      <c r="D184" s="21" t="s">
        <v>1442</v>
      </c>
      <c r="E184" s="22" t="s">
        <v>1835</v>
      </c>
      <c r="F184" s="22" t="s">
        <v>1729</v>
      </c>
      <c r="G184" s="22" t="s">
        <v>1751</v>
      </c>
      <c r="H184" s="22" t="s">
        <v>1752</v>
      </c>
    </row>
    <row r="185" customHeight="1" spans="1:8">
      <c r="A185" s="23"/>
      <c r="B185" s="23"/>
      <c r="C185" s="20" t="s">
        <v>1426</v>
      </c>
      <c r="D185" s="21" t="s">
        <v>1442</v>
      </c>
      <c r="E185" s="22" t="s">
        <v>1836</v>
      </c>
      <c r="F185" s="22" t="s">
        <v>1732</v>
      </c>
      <c r="G185" s="22" t="s">
        <v>1751</v>
      </c>
      <c r="H185" s="22" t="s">
        <v>1752</v>
      </c>
    </row>
    <row r="186" customHeight="1" spans="1:8">
      <c r="A186" s="23"/>
      <c r="B186" s="23"/>
      <c r="C186" s="20" t="s">
        <v>1426</v>
      </c>
      <c r="D186" s="21" t="s">
        <v>1450</v>
      </c>
      <c r="E186" s="22" t="s">
        <v>1837</v>
      </c>
      <c r="F186" s="22" t="s">
        <v>1838</v>
      </c>
      <c r="G186" s="22" t="s">
        <v>1839</v>
      </c>
      <c r="H186" s="22" t="s">
        <v>1839</v>
      </c>
    </row>
    <row r="187" customHeight="1" spans="1:8">
      <c r="A187" s="23"/>
      <c r="B187" s="23"/>
      <c r="C187" s="20" t="s">
        <v>1455</v>
      </c>
      <c r="D187" s="21" t="s">
        <v>1460</v>
      </c>
      <c r="E187" s="22" t="s">
        <v>1756</v>
      </c>
      <c r="F187" s="22" t="s">
        <v>1738</v>
      </c>
      <c r="G187" s="22" t="s">
        <v>1840</v>
      </c>
      <c r="H187" s="22" t="s">
        <v>1840</v>
      </c>
    </row>
    <row r="188" customHeight="1" spans="1:8">
      <c r="A188" s="23"/>
      <c r="B188" s="23"/>
      <c r="C188" s="20" t="s">
        <v>1455</v>
      </c>
      <c r="D188" s="21" t="s">
        <v>1465</v>
      </c>
      <c r="E188" s="22" t="s">
        <v>1758</v>
      </c>
      <c r="F188" s="22" t="s">
        <v>1757</v>
      </c>
      <c r="G188" s="22" t="s">
        <v>1841</v>
      </c>
      <c r="H188" s="22" t="s">
        <v>1840</v>
      </c>
    </row>
    <row r="189" customHeight="1" spans="1:8">
      <c r="A189" s="24"/>
      <c r="B189" s="24"/>
      <c r="C189" s="20" t="s">
        <v>1467</v>
      </c>
      <c r="D189" s="21" t="s">
        <v>1468</v>
      </c>
      <c r="E189" s="22" t="s">
        <v>1783</v>
      </c>
      <c r="F189" s="22" t="s">
        <v>1480</v>
      </c>
      <c r="G189" s="22" t="s">
        <v>1783</v>
      </c>
      <c r="H189" s="22" t="s">
        <v>1842</v>
      </c>
    </row>
    <row r="190" customHeight="1" spans="1:8">
      <c r="A190" s="18" t="s">
        <v>1843</v>
      </c>
      <c r="B190" s="19" t="s">
        <v>1844</v>
      </c>
      <c r="C190" s="20" t="s">
        <v>1426</v>
      </c>
      <c r="D190" s="21" t="s">
        <v>1427</v>
      </c>
      <c r="E190" s="22" t="s">
        <v>1845</v>
      </c>
      <c r="F190" s="22" t="s">
        <v>1846</v>
      </c>
      <c r="G190" s="22" t="s">
        <v>1847</v>
      </c>
      <c r="H190" s="22" t="s">
        <v>1847</v>
      </c>
    </row>
    <row r="191" customHeight="1" spans="1:8">
      <c r="A191" s="23"/>
      <c r="B191" s="23"/>
      <c r="C191" s="20" t="s">
        <v>1426</v>
      </c>
      <c r="D191" s="21" t="s">
        <v>1438</v>
      </c>
      <c r="E191" s="22" t="s">
        <v>1848</v>
      </c>
      <c r="F191" s="22" t="s">
        <v>1526</v>
      </c>
      <c r="G191" s="22" t="s">
        <v>1849</v>
      </c>
      <c r="H191" s="22" t="s">
        <v>1849</v>
      </c>
    </row>
    <row r="192" customHeight="1" spans="1:8">
      <c r="A192" s="23"/>
      <c r="B192" s="23"/>
      <c r="C192" s="20" t="s">
        <v>1426</v>
      </c>
      <c r="D192" s="21" t="s">
        <v>1438</v>
      </c>
      <c r="E192" s="22" t="s">
        <v>1850</v>
      </c>
      <c r="F192" s="22" t="s">
        <v>1851</v>
      </c>
      <c r="G192" s="22" t="s">
        <v>1849</v>
      </c>
      <c r="H192" s="22" t="s">
        <v>1849</v>
      </c>
    </row>
    <row r="193" customHeight="1" spans="1:8">
      <c r="A193" s="23"/>
      <c r="B193" s="23"/>
      <c r="C193" s="20" t="s">
        <v>1426</v>
      </c>
      <c r="D193" s="21" t="s">
        <v>1442</v>
      </c>
      <c r="E193" s="22" t="s">
        <v>1852</v>
      </c>
      <c r="F193" s="22" t="s">
        <v>1729</v>
      </c>
      <c r="G193" s="22" t="s">
        <v>1751</v>
      </c>
      <c r="H193" s="22" t="s">
        <v>1752</v>
      </c>
    </row>
    <row r="194" customHeight="1" spans="1:8">
      <c r="A194" s="23"/>
      <c r="B194" s="23"/>
      <c r="C194" s="20" t="s">
        <v>1426</v>
      </c>
      <c r="D194" s="21" t="s">
        <v>1442</v>
      </c>
      <c r="E194" s="22" t="s">
        <v>1853</v>
      </c>
      <c r="F194" s="22" t="s">
        <v>1732</v>
      </c>
      <c r="G194" s="22" t="s">
        <v>1751</v>
      </c>
      <c r="H194" s="22" t="s">
        <v>1752</v>
      </c>
    </row>
    <row r="195" customHeight="1" spans="1:8">
      <c r="A195" s="23"/>
      <c r="B195" s="23"/>
      <c r="C195" s="20" t="s">
        <v>1426</v>
      </c>
      <c r="D195" s="21" t="s">
        <v>1450</v>
      </c>
      <c r="E195" s="22" t="s">
        <v>1854</v>
      </c>
      <c r="F195" s="22" t="s">
        <v>1855</v>
      </c>
      <c r="G195" s="22" t="s">
        <v>1847</v>
      </c>
      <c r="H195" s="22" t="s">
        <v>1847</v>
      </c>
    </row>
    <row r="196" customHeight="1" spans="1:8">
      <c r="A196" s="23"/>
      <c r="B196" s="23"/>
      <c r="C196" s="20" t="s">
        <v>1455</v>
      </c>
      <c r="D196" s="21" t="s">
        <v>1460</v>
      </c>
      <c r="E196" s="22" t="s">
        <v>1802</v>
      </c>
      <c r="F196" s="22" t="s">
        <v>1856</v>
      </c>
      <c r="G196" s="22" t="s">
        <v>1857</v>
      </c>
      <c r="H196" s="22" t="s">
        <v>1857</v>
      </c>
    </row>
    <row r="197" customHeight="1" spans="1:8">
      <c r="A197" s="23"/>
      <c r="B197" s="23"/>
      <c r="C197" s="20" t="s">
        <v>1455</v>
      </c>
      <c r="D197" s="21" t="s">
        <v>1465</v>
      </c>
      <c r="E197" s="22" t="s">
        <v>1804</v>
      </c>
      <c r="F197" s="22" t="s">
        <v>1856</v>
      </c>
      <c r="G197" s="22" t="s">
        <v>1857</v>
      </c>
      <c r="H197" s="22" t="s">
        <v>1857</v>
      </c>
    </row>
    <row r="198" customHeight="1" spans="1:8">
      <c r="A198" s="24"/>
      <c r="B198" s="24"/>
      <c r="C198" s="20" t="s">
        <v>1467</v>
      </c>
      <c r="D198" s="21" t="s">
        <v>1468</v>
      </c>
      <c r="E198" s="22" t="s">
        <v>1858</v>
      </c>
      <c r="F198" s="22" t="s">
        <v>1506</v>
      </c>
      <c r="G198" s="22" t="s">
        <v>1859</v>
      </c>
      <c r="H198" s="22" t="s">
        <v>1859</v>
      </c>
    </row>
    <row r="199" customHeight="1" spans="1:8">
      <c r="A199" s="18" t="s">
        <v>1860</v>
      </c>
      <c r="B199" s="19" t="s">
        <v>1861</v>
      </c>
      <c r="C199" s="20" t="s">
        <v>1426</v>
      </c>
      <c r="D199" s="21" t="s">
        <v>1427</v>
      </c>
      <c r="E199" s="22" t="s">
        <v>1862</v>
      </c>
      <c r="F199" s="22" t="s">
        <v>1863</v>
      </c>
      <c r="G199" s="22" t="s">
        <v>1861</v>
      </c>
      <c r="H199" s="22" t="s">
        <v>1861</v>
      </c>
    </row>
    <row r="200" customHeight="1" spans="1:8">
      <c r="A200" s="23"/>
      <c r="B200" s="23"/>
      <c r="C200" s="20" t="s">
        <v>1426</v>
      </c>
      <c r="D200" s="21" t="s">
        <v>1427</v>
      </c>
      <c r="E200" s="22" t="s">
        <v>1864</v>
      </c>
      <c r="F200" s="22" t="s">
        <v>1865</v>
      </c>
      <c r="G200" s="22" t="s">
        <v>1861</v>
      </c>
      <c r="H200" s="22" t="s">
        <v>1861</v>
      </c>
    </row>
    <row r="201" customHeight="1" spans="1:8">
      <c r="A201" s="23"/>
      <c r="B201" s="23"/>
      <c r="C201" s="20" t="s">
        <v>1426</v>
      </c>
      <c r="D201" s="21" t="s">
        <v>1427</v>
      </c>
      <c r="E201" s="22" t="s">
        <v>1866</v>
      </c>
      <c r="F201" s="22" t="s">
        <v>1867</v>
      </c>
      <c r="G201" s="22" t="s">
        <v>1861</v>
      </c>
      <c r="H201" s="22" t="s">
        <v>1861</v>
      </c>
    </row>
    <row r="202" customHeight="1" spans="1:8">
      <c r="A202" s="23"/>
      <c r="B202" s="23"/>
      <c r="C202" s="20" t="s">
        <v>1426</v>
      </c>
      <c r="D202" s="21" t="s">
        <v>1438</v>
      </c>
      <c r="E202" s="22" t="s">
        <v>1868</v>
      </c>
      <c r="F202" s="22" t="s">
        <v>1526</v>
      </c>
      <c r="G202" s="22" t="s">
        <v>1869</v>
      </c>
      <c r="H202" s="22" t="s">
        <v>1870</v>
      </c>
    </row>
    <row r="203" customHeight="1" spans="1:8">
      <c r="A203" s="23"/>
      <c r="B203" s="23"/>
      <c r="C203" s="20" t="s">
        <v>1426</v>
      </c>
      <c r="D203" s="21" t="s">
        <v>1438</v>
      </c>
      <c r="E203" s="22" t="s">
        <v>1768</v>
      </c>
      <c r="F203" s="22" t="s">
        <v>1749</v>
      </c>
      <c r="G203" s="22" t="s">
        <v>1870</v>
      </c>
      <c r="H203" s="22" t="s">
        <v>1871</v>
      </c>
    </row>
    <row r="204" customHeight="1" spans="1:8">
      <c r="A204" s="23"/>
      <c r="B204" s="23"/>
      <c r="C204" s="20" t="s">
        <v>1426</v>
      </c>
      <c r="D204" s="21" t="s">
        <v>1442</v>
      </c>
      <c r="E204" s="22" t="s">
        <v>1872</v>
      </c>
      <c r="F204" s="22" t="s">
        <v>1600</v>
      </c>
      <c r="G204" s="22" t="s">
        <v>1873</v>
      </c>
      <c r="H204" s="22" t="s">
        <v>1874</v>
      </c>
    </row>
    <row r="205" customHeight="1" spans="1:8">
      <c r="A205" s="23"/>
      <c r="B205" s="23"/>
      <c r="C205" s="20" t="s">
        <v>1426</v>
      </c>
      <c r="D205" s="21" t="s">
        <v>1442</v>
      </c>
      <c r="E205" s="22" t="s">
        <v>1875</v>
      </c>
      <c r="F205" s="22" t="s">
        <v>1732</v>
      </c>
      <c r="G205" s="22" t="s">
        <v>1873</v>
      </c>
      <c r="H205" s="22" t="s">
        <v>1874</v>
      </c>
    </row>
    <row r="206" customHeight="1" spans="1:8">
      <c r="A206" s="23"/>
      <c r="B206" s="23"/>
      <c r="C206" s="20" t="s">
        <v>1426</v>
      </c>
      <c r="D206" s="21" t="s">
        <v>1450</v>
      </c>
      <c r="E206" s="22" t="s">
        <v>1876</v>
      </c>
      <c r="F206" s="22" t="s">
        <v>1877</v>
      </c>
      <c r="G206" s="22" t="s">
        <v>1861</v>
      </c>
      <c r="H206" s="22" t="s">
        <v>1861</v>
      </c>
    </row>
    <row r="207" customHeight="1" spans="1:8">
      <c r="A207" s="23"/>
      <c r="B207" s="23"/>
      <c r="C207" s="20" t="s">
        <v>1455</v>
      </c>
      <c r="D207" s="21" t="s">
        <v>1460</v>
      </c>
      <c r="E207" s="22" t="s">
        <v>1878</v>
      </c>
      <c r="F207" s="22" t="s">
        <v>1879</v>
      </c>
      <c r="G207" s="22" t="s">
        <v>1861</v>
      </c>
      <c r="H207" s="22" t="s">
        <v>1861</v>
      </c>
    </row>
    <row r="208" customHeight="1" spans="1:8">
      <c r="A208" s="23"/>
      <c r="B208" s="23"/>
      <c r="C208" s="20" t="s">
        <v>1455</v>
      </c>
      <c r="D208" s="21" t="s">
        <v>1465</v>
      </c>
      <c r="E208" s="22" t="s">
        <v>1804</v>
      </c>
      <c r="F208" s="22" t="s">
        <v>1757</v>
      </c>
      <c r="G208" s="22" t="s">
        <v>1880</v>
      </c>
      <c r="H208" s="22" t="s">
        <v>1880</v>
      </c>
    </row>
    <row r="209" customHeight="1" spans="1:8">
      <c r="A209" s="24"/>
      <c r="B209" s="24"/>
      <c r="C209" s="20" t="s">
        <v>1467</v>
      </c>
      <c r="D209" s="21" t="s">
        <v>1468</v>
      </c>
      <c r="E209" s="22" t="s">
        <v>1881</v>
      </c>
      <c r="F209" s="22" t="s">
        <v>1526</v>
      </c>
      <c r="G209" s="22" t="s">
        <v>1882</v>
      </c>
      <c r="H209" s="22" t="s">
        <v>1882</v>
      </c>
    </row>
    <row r="210" customHeight="1" spans="1:8">
      <c r="A210" s="18" t="s">
        <v>1883</v>
      </c>
      <c r="B210" s="19" t="s">
        <v>1884</v>
      </c>
      <c r="C210" s="20" t="s">
        <v>1426</v>
      </c>
      <c r="D210" s="21" t="s">
        <v>1427</v>
      </c>
      <c r="E210" s="22" t="s">
        <v>1885</v>
      </c>
      <c r="F210" s="22" t="s">
        <v>1886</v>
      </c>
      <c r="G210" s="22" t="s">
        <v>1884</v>
      </c>
      <c r="H210" s="22" t="s">
        <v>1884</v>
      </c>
    </row>
    <row r="211" customHeight="1" spans="1:8">
      <c r="A211" s="23"/>
      <c r="B211" s="23"/>
      <c r="C211" s="20" t="s">
        <v>1426</v>
      </c>
      <c r="D211" s="21" t="s">
        <v>1427</v>
      </c>
      <c r="E211" s="22" t="s">
        <v>1887</v>
      </c>
      <c r="F211" s="22" t="s">
        <v>1888</v>
      </c>
      <c r="G211" s="22" t="s">
        <v>1884</v>
      </c>
      <c r="H211" s="22" t="s">
        <v>1884</v>
      </c>
    </row>
    <row r="212" customHeight="1" spans="1:8">
      <c r="A212" s="23"/>
      <c r="B212" s="23"/>
      <c r="C212" s="20" t="s">
        <v>1426</v>
      </c>
      <c r="D212" s="21" t="s">
        <v>1438</v>
      </c>
      <c r="E212" s="22" t="s">
        <v>1889</v>
      </c>
      <c r="F212" s="22" t="s">
        <v>1526</v>
      </c>
      <c r="G212" s="22" t="s">
        <v>1890</v>
      </c>
      <c r="H212" s="22" t="s">
        <v>1890</v>
      </c>
    </row>
    <row r="213" customHeight="1" spans="1:8">
      <c r="A213" s="23"/>
      <c r="B213" s="23"/>
      <c r="C213" s="20" t="s">
        <v>1426</v>
      </c>
      <c r="D213" s="21" t="s">
        <v>1438</v>
      </c>
      <c r="E213" s="22" t="s">
        <v>1891</v>
      </c>
      <c r="F213" s="22" t="s">
        <v>1769</v>
      </c>
      <c r="G213" s="22" t="s">
        <v>1890</v>
      </c>
      <c r="H213" s="22" t="s">
        <v>1890</v>
      </c>
    </row>
    <row r="214" customHeight="1" spans="1:8">
      <c r="A214" s="23"/>
      <c r="B214" s="23"/>
      <c r="C214" s="20" t="s">
        <v>1426</v>
      </c>
      <c r="D214" s="21" t="s">
        <v>1442</v>
      </c>
      <c r="E214" s="22" t="s">
        <v>1892</v>
      </c>
      <c r="F214" s="22" t="s">
        <v>1600</v>
      </c>
      <c r="G214" s="22" t="s">
        <v>1751</v>
      </c>
      <c r="H214" s="22" t="s">
        <v>1752</v>
      </c>
    </row>
    <row r="215" customHeight="1" spans="1:8">
      <c r="A215" s="23"/>
      <c r="B215" s="23"/>
      <c r="C215" s="20" t="s">
        <v>1426</v>
      </c>
      <c r="D215" s="21" t="s">
        <v>1442</v>
      </c>
      <c r="E215" s="22" t="s">
        <v>1893</v>
      </c>
      <c r="F215" s="22" t="s">
        <v>1775</v>
      </c>
      <c r="G215" s="22" t="s">
        <v>1751</v>
      </c>
      <c r="H215" s="22" t="s">
        <v>1752</v>
      </c>
    </row>
    <row r="216" customHeight="1" spans="1:8">
      <c r="A216" s="23"/>
      <c r="B216" s="23"/>
      <c r="C216" s="20" t="s">
        <v>1426</v>
      </c>
      <c r="D216" s="21" t="s">
        <v>1450</v>
      </c>
      <c r="E216" s="22" t="s">
        <v>1894</v>
      </c>
      <c r="F216" s="22" t="s">
        <v>1895</v>
      </c>
      <c r="G216" s="22" t="s">
        <v>1884</v>
      </c>
      <c r="H216" s="22" t="s">
        <v>1884</v>
      </c>
    </row>
    <row r="217" customHeight="1" spans="1:8">
      <c r="A217" s="23"/>
      <c r="B217" s="23"/>
      <c r="C217" s="20" t="s">
        <v>1426</v>
      </c>
      <c r="D217" s="21" t="s">
        <v>1450</v>
      </c>
      <c r="E217" s="22" t="s">
        <v>1896</v>
      </c>
      <c r="F217" s="22" t="s">
        <v>1897</v>
      </c>
      <c r="G217" s="22" t="s">
        <v>1898</v>
      </c>
      <c r="H217" s="22" t="s">
        <v>1898</v>
      </c>
    </row>
    <row r="218" customHeight="1" spans="1:8">
      <c r="A218" s="23"/>
      <c r="B218" s="23"/>
      <c r="C218" s="20" t="s">
        <v>1426</v>
      </c>
      <c r="D218" s="21" t="s">
        <v>1450</v>
      </c>
      <c r="E218" s="22" t="s">
        <v>1899</v>
      </c>
      <c r="F218" s="22" t="s">
        <v>1900</v>
      </c>
      <c r="G218" s="22" t="s">
        <v>1898</v>
      </c>
      <c r="H218" s="22" t="s">
        <v>1898</v>
      </c>
    </row>
    <row r="219" customHeight="1" spans="1:8">
      <c r="A219" s="23"/>
      <c r="B219" s="23"/>
      <c r="C219" s="20" t="s">
        <v>1455</v>
      </c>
      <c r="D219" s="21" t="s">
        <v>1460</v>
      </c>
      <c r="E219" s="22" t="s">
        <v>1901</v>
      </c>
      <c r="F219" s="22" t="s">
        <v>1738</v>
      </c>
      <c r="G219" s="22" t="s">
        <v>1890</v>
      </c>
      <c r="H219" s="22" t="s">
        <v>1890</v>
      </c>
    </row>
    <row r="220" customHeight="1" spans="1:8">
      <c r="A220" s="23"/>
      <c r="B220" s="23"/>
      <c r="C220" s="20" t="s">
        <v>1455</v>
      </c>
      <c r="D220" s="21" t="s">
        <v>1465</v>
      </c>
      <c r="E220" s="22" t="s">
        <v>1902</v>
      </c>
      <c r="F220" s="22" t="s">
        <v>1757</v>
      </c>
      <c r="G220" s="22" t="s">
        <v>1890</v>
      </c>
      <c r="H220" s="22" t="s">
        <v>1890</v>
      </c>
    </row>
    <row r="221" customHeight="1" spans="1:8">
      <c r="A221" s="24"/>
      <c r="B221" s="24"/>
      <c r="C221" s="20" t="s">
        <v>1467</v>
      </c>
      <c r="D221" s="21" t="s">
        <v>1468</v>
      </c>
      <c r="E221" s="22" t="s">
        <v>1760</v>
      </c>
      <c r="F221" s="22" t="s">
        <v>1526</v>
      </c>
      <c r="G221" s="22" t="s">
        <v>1903</v>
      </c>
      <c r="H221" s="22" t="s">
        <v>1903</v>
      </c>
    </row>
    <row r="222" customHeight="1" spans="1:8">
      <c r="A222" s="18" t="s">
        <v>1904</v>
      </c>
      <c r="B222" s="19" t="s">
        <v>1905</v>
      </c>
      <c r="C222" s="20" t="s">
        <v>1426</v>
      </c>
      <c r="D222" s="21" t="s">
        <v>1427</v>
      </c>
      <c r="E222" s="22" t="s">
        <v>1906</v>
      </c>
      <c r="F222" s="22" t="s">
        <v>1838</v>
      </c>
      <c r="G222" s="22" t="s">
        <v>1907</v>
      </c>
      <c r="H222" s="22" t="s">
        <v>1907</v>
      </c>
    </row>
    <row r="223" customHeight="1" spans="1:8">
      <c r="A223" s="23"/>
      <c r="B223" s="23"/>
      <c r="C223" s="20" t="s">
        <v>1426</v>
      </c>
      <c r="D223" s="21" t="s">
        <v>1438</v>
      </c>
      <c r="E223" s="22" t="s">
        <v>1908</v>
      </c>
      <c r="F223" s="22" t="s">
        <v>1909</v>
      </c>
      <c r="G223" s="22" t="s">
        <v>1907</v>
      </c>
      <c r="H223" s="22" t="s">
        <v>1907</v>
      </c>
    </row>
    <row r="224" customHeight="1" spans="1:8">
      <c r="A224" s="23"/>
      <c r="B224" s="23"/>
      <c r="C224" s="20" t="s">
        <v>1426</v>
      </c>
      <c r="D224" s="21" t="s">
        <v>1438</v>
      </c>
      <c r="E224" s="22" t="s">
        <v>1910</v>
      </c>
      <c r="F224" s="22" t="s">
        <v>1911</v>
      </c>
      <c r="G224" s="22" t="s">
        <v>1912</v>
      </c>
      <c r="H224" s="22" t="s">
        <v>1912</v>
      </c>
    </row>
    <row r="225" customHeight="1" spans="1:8">
      <c r="A225" s="23"/>
      <c r="B225" s="23"/>
      <c r="C225" s="20" t="s">
        <v>1426</v>
      </c>
      <c r="D225" s="21" t="s">
        <v>1442</v>
      </c>
      <c r="E225" s="22" t="s">
        <v>1913</v>
      </c>
      <c r="F225" s="22" t="s">
        <v>1600</v>
      </c>
      <c r="G225" s="22" t="s">
        <v>1914</v>
      </c>
      <c r="H225" s="22" t="s">
        <v>1914</v>
      </c>
    </row>
    <row r="226" customHeight="1" spans="1:8">
      <c r="A226" s="23"/>
      <c r="B226" s="23"/>
      <c r="C226" s="20" t="s">
        <v>1426</v>
      </c>
      <c r="D226" s="21" t="s">
        <v>1442</v>
      </c>
      <c r="E226" s="22" t="s">
        <v>1915</v>
      </c>
      <c r="F226" s="22" t="s">
        <v>1775</v>
      </c>
      <c r="G226" s="22" t="s">
        <v>1914</v>
      </c>
      <c r="H226" s="22" t="s">
        <v>1914</v>
      </c>
    </row>
    <row r="227" customHeight="1" spans="1:8">
      <c r="A227" s="23"/>
      <c r="B227" s="23"/>
      <c r="C227" s="20" t="s">
        <v>1426</v>
      </c>
      <c r="D227" s="21" t="s">
        <v>1450</v>
      </c>
      <c r="E227" s="22" t="s">
        <v>1916</v>
      </c>
      <c r="F227" s="22" t="s">
        <v>1917</v>
      </c>
      <c r="G227" s="22" t="s">
        <v>1912</v>
      </c>
      <c r="H227" s="22" t="s">
        <v>1912</v>
      </c>
    </row>
    <row r="228" customHeight="1" spans="1:8">
      <c r="A228" s="23"/>
      <c r="B228" s="23"/>
      <c r="C228" s="20" t="s">
        <v>1426</v>
      </c>
      <c r="D228" s="21" t="s">
        <v>1450</v>
      </c>
      <c r="E228" s="22" t="s">
        <v>1918</v>
      </c>
      <c r="F228" s="22" t="s">
        <v>1919</v>
      </c>
      <c r="G228" s="22" t="s">
        <v>1907</v>
      </c>
      <c r="H228" s="22" t="s">
        <v>1907</v>
      </c>
    </row>
    <row r="229" customHeight="1" spans="1:8">
      <c r="A229" s="23"/>
      <c r="B229" s="23"/>
      <c r="C229" s="20" t="s">
        <v>1426</v>
      </c>
      <c r="D229" s="21" t="s">
        <v>1450</v>
      </c>
      <c r="E229" s="22" t="s">
        <v>1920</v>
      </c>
      <c r="F229" s="22" t="s">
        <v>1777</v>
      </c>
      <c r="G229" s="22" t="s">
        <v>1907</v>
      </c>
      <c r="H229" s="22" t="s">
        <v>1907</v>
      </c>
    </row>
    <row r="230" customHeight="1" spans="1:8">
      <c r="A230" s="23"/>
      <c r="B230" s="23"/>
      <c r="C230" s="20" t="s">
        <v>1455</v>
      </c>
      <c r="D230" s="21" t="s">
        <v>1460</v>
      </c>
      <c r="E230" s="22" t="s">
        <v>1921</v>
      </c>
      <c r="F230" s="22" t="s">
        <v>1922</v>
      </c>
      <c r="G230" s="22" t="s">
        <v>1923</v>
      </c>
      <c r="H230" s="22" t="s">
        <v>1923</v>
      </c>
    </row>
    <row r="231" customHeight="1" spans="1:8">
      <c r="A231" s="23"/>
      <c r="B231" s="23"/>
      <c r="C231" s="20" t="s">
        <v>1455</v>
      </c>
      <c r="D231" s="21" t="s">
        <v>1465</v>
      </c>
      <c r="E231" s="22" t="s">
        <v>1924</v>
      </c>
      <c r="F231" s="22" t="s">
        <v>1925</v>
      </c>
      <c r="G231" s="22" t="s">
        <v>1926</v>
      </c>
      <c r="H231" s="22" t="s">
        <v>1926</v>
      </c>
    </row>
    <row r="232" customHeight="1" spans="1:8">
      <c r="A232" s="24"/>
      <c r="B232" s="24"/>
      <c r="C232" s="20" t="s">
        <v>1467</v>
      </c>
      <c r="D232" s="21" t="s">
        <v>1468</v>
      </c>
      <c r="E232" s="22" t="s">
        <v>1927</v>
      </c>
      <c r="F232" s="22" t="s">
        <v>1911</v>
      </c>
      <c r="G232" s="22" t="s">
        <v>1928</v>
      </c>
      <c r="H232" s="22" t="s">
        <v>1928</v>
      </c>
    </row>
    <row r="233" customHeight="1" spans="1:8">
      <c r="A233" s="16" t="s">
        <v>1929</v>
      </c>
      <c r="B233" s="17"/>
      <c r="C233" s="17"/>
      <c r="D233" s="17"/>
      <c r="E233" s="17"/>
      <c r="F233" s="17"/>
      <c r="G233" s="17"/>
      <c r="H233" s="17"/>
    </row>
    <row r="234" customHeight="1" spans="1:8">
      <c r="A234" s="16" t="s">
        <v>1930</v>
      </c>
      <c r="B234" s="17"/>
      <c r="C234" s="17"/>
      <c r="D234" s="17"/>
      <c r="E234" s="17"/>
      <c r="F234" s="17"/>
      <c r="G234" s="17"/>
      <c r="H234" s="17"/>
    </row>
    <row r="235" customHeight="1" spans="1:8">
      <c r="A235" s="18" t="s">
        <v>1931</v>
      </c>
      <c r="B235" s="19" t="s">
        <v>1932</v>
      </c>
      <c r="C235" s="20" t="s">
        <v>1426</v>
      </c>
      <c r="D235" s="21" t="s">
        <v>1427</v>
      </c>
      <c r="E235" s="22" t="s">
        <v>1933</v>
      </c>
      <c r="F235" s="22" t="s">
        <v>1619</v>
      </c>
      <c r="G235" s="22" t="s">
        <v>1934</v>
      </c>
      <c r="H235" s="22" t="s">
        <v>1935</v>
      </c>
    </row>
    <row r="236" customHeight="1" spans="1:8">
      <c r="A236" s="23"/>
      <c r="B236" s="23"/>
      <c r="C236" s="20" t="s">
        <v>1426</v>
      </c>
      <c r="D236" s="21" t="s">
        <v>1438</v>
      </c>
      <c r="E236" s="22" t="s">
        <v>1936</v>
      </c>
      <c r="F236" s="22" t="s">
        <v>1937</v>
      </c>
      <c r="G236" s="22" t="s">
        <v>1934</v>
      </c>
      <c r="H236" s="22" t="s">
        <v>1935</v>
      </c>
    </row>
    <row r="237" customHeight="1" spans="1:8">
      <c r="A237" s="23"/>
      <c r="B237" s="23"/>
      <c r="C237" s="20" t="s">
        <v>1426</v>
      </c>
      <c r="D237" s="21" t="s">
        <v>1442</v>
      </c>
      <c r="E237" s="22" t="s">
        <v>1938</v>
      </c>
      <c r="F237" s="22" t="s">
        <v>1939</v>
      </c>
      <c r="G237" s="22" t="s">
        <v>1940</v>
      </c>
      <c r="H237" s="22" t="s">
        <v>1935</v>
      </c>
    </row>
    <row r="238" customHeight="1" spans="1:8">
      <c r="A238" s="23"/>
      <c r="B238" s="23"/>
      <c r="C238" s="20" t="s">
        <v>1426</v>
      </c>
      <c r="D238" s="21" t="s">
        <v>1450</v>
      </c>
      <c r="E238" s="22" t="s">
        <v>1941</v>
      </c>
      <c r="F238" s="22" t="s">
        <v>1942</v>
      </c>
      <c r="G238" s="22" t="s">
        <v>1943</v>
      </c>
      <c r="H238" s="22" t="s">
        <v>1943</v>
      </c>
    </row>
    <row r="239" customHeight="1" spans="1:8">
      <c r="A239" s="23"/>
      <c r="B239" s="23"/>
      <c r="C239" s="20" t="s">
        <v>1455</v>
      </c>
      <c r="D239" s="21" t="s">
        <v>1460</v>
      </c>
      <c r="E239" s="22" t="s">
        <v>1944</v>
      </c>
      <c r="F239" s="22" t="s">
        <v>1945</v>
      </c>
      <c r="G239" s="22" t="s">
        <v>1946</v>
      </c>
      <c r="H239" s="22" t="s">
        <v>1946</v>
      </c>
    </row>
    <row r="240" customHeight="1" spans="1:8">
      <c r="A240" s="24"/>
      <c r="B240" s="24"/>
      <c r="C240" s="20" t="s">
        <v>1467</v>
      </c>
      <c r="D240" s="21" t="s">
        <v>1468</v>
      </c>
      <c r="E240" s="22" t="s">
        <v>1947</v>
      </c>
      <c r="F240" s="22" t="s">
        <v>1948</v>
      </c>
      <c r="G240" s="22" t="s">
        <v>1949</v>
      </c>
      <c r="H240" s="22" t="s">
        <v>1950</v>
      </c>
    </row>
    <row r="241" customHeight="1" spans="1:8">
      <c r="A241" s="16" t="s">
        <v>1951</v>
      </c>
      <c r="B241" s="17"/>
      <c r="C241" s="17"/>
      <c r="D241" s="17"/>
      <c r="E241" s="17"/>
      <c r="F241" s="17"/>
      <c r="G241" s="17"/>
      <c r="H241" s="17"/>
    </row>
    <row r="242" customHeight="1" spans="1:8">
      <c r="A242" s="16" t="s">
        <v>1952</v>
      </c>
      <c r="B242" s="17"/>
      <c r="C242" s="17"/>
      <c r="D242" s="17"/>
      <c r="E242" s="17"/>
      <c r="F242" s="17"/>
      <c r="G242" s="17"/>
      <c r="H242" s="17"/>
    </row>
    <row r="243" customHeight="1" spans="1:8">
      <c r="A243" s="18" t="s">
        <v>1953</v>
      </c>
      <c r="B243" s="19" t="s">
        <v>1954</v>
      </c>
      <c r="C243" s="20" t="s">
        <v>1426</v>
      </c>
      <c r="D243" s="21" t="s">
        <v>1427</v>
      </c>
      <c r="E243" s="22" t="s">
        <v>1955</v>
      </c>
      <c r="F243" s="22" t="s">
        <v>1956</v>
      </c>
      <c r="G243" s="22" t="s">
        <v>1957</v>
      </c>
      <c r="H243" s="22" t="s">
        <v>1957</v>
      </c>
    </row>
    <row r="244" customHeight="1" spans="1:8">
      <c r="A244" s="23"/>
      <c r="B244" s="23"/>
      <c r="C244" s="20" t="s">
        <v>1426</v>
      </c>
      <c r="D244" s="21" t="s">
        <v>1427</v>
      </c>
      <c r="E244" s="22" t="s">
        <v>1958</v>
      </c>
      <c r="F244" s="22" t="s">
        <v>1600</v>
      </c>
      <c r="G244" s="22" t="s">
        <v>1957</v>
      </c>
      <c r="H244" s="22" t="s">
        <v>1957</v>
      </c>
    </row>
    <row r="245" customHeight="1" spans="1:8">
      <c r="A245" s="23"/>
      <c r="B245" s="23"/>
      <c r="C245" s="20" t="s">
        <v>1426</v>
      </c>
      <c r="D245" s="21" t="s">
        <v>1427</v>
      </c>
      <c r="E245" s="22" t="s">
        <v>1959</v>
      </c>
      <c r="F245" s="22" t="s">
        <v>1600</v>
      </c>
      <c r="G245" s="22" t="s">
        <v>1957</v>
      </c>
      <c r="H245" s="22" t="s">
        <v>1957</v>
      </c>
    </row>
    <row r="246" customHeight="1" spans="1:8">
      <c r="A246" s="23"/>
      <c r="B246" s="23"/>
      <c r="C246" s="20" t="s">
        <v>1426</v>
      </c>
      <c r="D246" s="21" t="s">
        <v>1438</v>
      </c>
      <c r="E246" s="22" t="s">
        <v>1960</v>
      </c>
      <c r="F246" s="22" t="s">
        <v>1961</v>
      </c>
      <c r="G246" s="22" t="s">
        <v>1962</v>
      </c>
      <c r="H246" s="22" t="s">
        <v>1962</v>
      </c>
    </row>
    <row r="247" customHeight="1" spans="1:8">
      <c r="A247" s="23"/>
      <c r="B247" s="23"/>
      <c r="C247" s="20" t="s">
        <v>1426</v>
      </c>
      <c r="D247" s="21" t="s">
        <v>1442</v>
      </c>
      <c r="E247" s="22" t="s">
        <v>1963</v>
      </c>
      <c r="F247" s="22" t="s">
        <v>1600</v>
      </c>
      <c r="G247" s="22" t="s">
        <v>1964</v>
      </c>
      <c r="H247" s="22" t="s">
        <v>1964</v>
      </c>
    </row>
    <row r="248" customHeight="1" spans="1:8">
      <c r="A248" s="23"/>
      <c r="B248" s="23"/>
      <c r="C248" s="20" t="s">
        <v>1426</v>
      </c>
      <c r="D248" s="21" t="s">
        <v>1442</v>
      </c>
      <c r="E248" s="22" t="s">
        <v>1965</v>
      </c>
      <c r="F248" s="22" t="s">
        <v>1966</v>
      </c>
      <c r="G248" s="22" t="s">
        <v>1964</v>
      </c>
      <c r="H248" s="22" t="s">
        <v>1964</v>
      </c>
    </row>
    <row r="249" customHeight="1" spans="1:8">
      <c r="A249" s="23"/>
      <c r="B249" s="23"/>
      <c r="C249" s="20" t="s">
        <v>1426</v>
      </c>
      <c r="D249" s="21" t="s">
        <v>1450</v>
      </c>
      <c r="E249" s="22" t="s">
        <v>1967</v>
      </c>
      <c r="F249" s="22" t="s">
        <v>1968</v>
      </c>
      <c r="G249" s="22" t="s">
        <v>1969</v>
      </c>
      <c r="H249" s="22" t="s">
        <v>1970</v>
      </c>
    </row>
    <row r="250" customHeight="1" spans="1:8">
      <c r="A250" s="23"/>
      <c r="B250" s="23"/>
      <c r="C250" s="20" t="s">
        <v>1455</v>
      </c>
      <c r="D250" s="21" t="s">
        <v>1460</v>
      </c>
      <c r="E250" s="22" t="s">
        <v>1971</v>
      </c>
      <c r="F250" s="22" t="s">
        <v>1759</v>
      </c>
      <c r="G250" s="22" t="s">
        <v>1962</v>
      </c>
      <c r="H250" s="22" t="s">
        <v>1962</v>
      </c>
    </row>
    <row r="251" customHeight="1" spans="1:8">
      <c r="A251" s="24"/>
      <c r="B251" s="24"/>
      <c r="C251" s="20" t="s">
        <v>1467</v>
      </c>
      <c r="D251" s="21" t="s">
        <v>1468</v>
      </c>
      <c r="E251" s="22" t="s">
        <v>1972</v>
      </c>
      <c r="F251" s="22" t="s">
        <v>1563</v>
      </c>
      <c r="G251" s="22" t="s">
        <v>1973</v>
      </c>
      <c r="H251" s="22" t="s">
        <v>1973</v>
      </c>
    </row>
    <row r="252" customHeight="1" spans="1:8">
      <c r="A252" s="16" t="s">
        <v>1974</v>
      </c>
      <c r="B252" s="17"/>
      <c r="C252" s="17"/>
      <c r="D252" s="17"/>
      <c r="E252" s="17"/>
      <c r="F252" s="17"/>
      <c r="G252" s="17"/>
      <c r="H252" s="17"/>
    </row>
    <row r="253" customHeight="1" spans="1:8">
      <c r="A253" s="16" t="s">
        <v>1975</v>
      </c>
      <c r="B253" s="17"/>
      <c r="C253" s="17"/>
      <c r="D253" s="17"/>
      <c r="E253" s="17"/>
      <c r="F253" s="17"/>
      <c r="G253" s="17"/>
      <c r="H253" s="17"/>
    </row>
    <row r="254" customHeight="1" spans="1:8">
      <c r="A254" s="18" t="s">
        <v>1976</v>
      </c>
      <c r="B254" s="19" t="s">
        <v>1977</v>
      </c>
      <c r="C254" s="20" t="s">
        <v>1426</v>
      </c>
      <c r="D254" s="21" t="s">
        <v>1427</v>
      </c>
      <c r="E254" s="22" t="s">
        <v>1978</v>
      </c>
      <c r="F254" s="22" t="s">
        <v>1979</v>
      </c>
      <c r="G254" s="22" t="s">
        <v>1980</v>
      </c>
      <c r="H254" s="22" t="s">
        <v>1981</v>
      </c>
    </row>
    <row r="255" customHeight="1" spans="1:8">
      <c r="A255" s="23"/>
      <c r="B255" s="23"/>
      <c r="C255" s="20" t="s">
        <v>1426</v>
      </c>
      <c r="D255" s="21" t="s">
        <v>1438</v>
      </c>
      <c r="E255" s="22" t="s">
        <v>1982</v>
      </c>
      <c r="F255" s="22" t="s">
        <v>1983</v>
      </c>
      <c r="G255" s="22" t="s">
        <v>1980</v>
      </c>
      <c r="H255" s="22" t="s">
        <v>1982</v>
      </c>
    </row>
    <row r="256" customHeight="1" spans="1:8">
      <c r="A256" s="23"/>
      <c r="B256" s="23"/>
      <c r="C256" s="20" t="s">
        <v>1426</v>
      </c>
      <c r="D256" s="21" t="s">
        <v>1442</v>
      </c>
      <c r="E256" s="22" t="s">
        <v>1984</v>
      </c>
      <c r="F256" s="22" t="s">
        <v>1429</v>
      </c>
      <c r="G256" s="22" t="s">
        <v>1980</v>
      </c>
      <c r="H256" s="22" t="s">
        <v>1985</v>
      </c>
    </row>
    <row r="257" customHeight="1" spans="1:8">
      <c r="A257" s="23"/>
      <c r="B257" s="23"/>
      <c r="C257" s="20" t="s">
        <v>1426</v>
      </c>
      <c r="D257" s="21" t="s">
        <v>1442</v>
      </c>
      <c r="E257" s="22" t="s">
        <v>1986</v>
      </c>
      <c r="F257" s="22" t="s">
        <v>1987</v>
      </c>
      <c r="G257" s="22" t="s">
        <v>1980</v>
      </c>
      <c r="H257" s="22" t="s">
        <v>1985</v>
      </c>
    </row>
    <row r="258" customHeight="1" spans="1:8">
      <c r="A258" s="23"/>
      <c r="B258" s="23"/>
      <c r="C258" s="20" t="s">
        <v>1426</v>
      </c>
      <c r="D258" s="21" t="s">
        <v>1450</v>
      </c>
      <c r="E258" s="22" t="s">
        <v>1988</v>
      </c>
      <c r="F258" s="22" t="s">
        <v>1989</v>
      </c>
      <c r="G258" s="22" t="s">
        <v>1980</v>
      </c>
      <c r="H258" s="22" t="s">
        <v>1990</v>
      </c>
    </row>
    <row r="259" customHeight="1" spans="1:8">
      <c r="A259" s="23"/>
      <c r="B259" s="23"/>
      <c r="C259" s="20" t="s">
        <v>1455</v>
      </c>
      <c r="D259" s="21" t="s">
        <v>1460</v>
      </c>
      <c r="E259" s="22" t="s">
        <v>1991</v>
      </c>
      <c r="F259" s="22" t="s">
        <v>1992</v>
      </c>
      <c r="G259" s="22" t="s">
        <v>1980</v>
      </c>
      <c r="H259" s="22" t="s">
        <v>1993</v>
      </c>
    </row>
    <row r="260" customHeight="1" spans="1:8">
      <c r="A260" s="24"/>
      <c r="B260" s="24"/>
      <c r="C260" s="20" t="s">
        <v>1467</v>
      </c>
      <c r="D260" s="21" t="s">
        <v>1468</v>
      </c>
      <c r="E260" s="22" t="s">
        <v>1994</v>
      </c>
      <c r="F260" s="22" t="s">
        <v>1526</v>
      </c>
      <c r="G260" s="22" t="s">
        <v>1980</v>
      </c>
      <c r="H260" s="22" t="s">
        <v>1995</v>
      </c>
    </row>
    <row r="261" customHeight="1" spans="1:8">
      <c r="A261" s="16" t="s">
        <v>1996</v>
      </c>
      <c r="B261" s="17"/>
      <c r="C261" s="17"/>
      <c r="D261" s="17"/>
      <c r="E261" s="17"/>
      <c r="F261" s="17"/>
      <c r="G261" s="17"/>
      <c r="H261" s="17"/>
    </row>
    <row r="262" customHeight="1" spans="1:8">
      <c r="A262" s="16" t="s">
        <v>1997</v>
      </c>
      <c r="B262" s="17"/>
      <c r="C262" s="17"/>
      <c r="D262" s="17"/>
      <c r="E262" s="17"/>
      <c r="F262" s="17"/>
      <c r="G262" s="17"/>
      <c r="H262" s="17"/>
    </row>
    <row r="263" customHeight="1" spans="1:8">
      <c r="A263" s="18" t="s">
        <v>1998</v>
      </c>
      <c r="B263" s="19" t="s">
        <v>1999</v>
      </c>
      <c r="C263" s="20" t="s">
        <v>1426</v>
      </c>
      <c r="D263" s="21" t="s">
        <v>1427</v>
      </c>
      <c r="E263" s="22" t="s">
        <v>2000</v>
      </c>
      <c r="F263" s="22" t="s">
        <v>2001</v>
      </c>
      <c r="G263" s="22" t="s">
        <v>2002</v>
      </c>
      <c r="H263" s="22" t="s">
        <v>2002</v>
      </c>
    </row>
    <row r="264" customHeight="1" spans="1:8">
      <c r="A264" s="23"/>
      <c r="B264" s="23"/>
      <c r="C264" s="20" t="s">
        <v>1426</v>
      </c>
      <c r="D264" s="21" t="s">
        <v>1427</v>
      </c>
      <c r="E264" s="22" t="s">
        <v>2003</v>
      </c>
      <c r="F264" s="22" t="s">
        <v>1429</v>
      </c>
      <c r="G264" s="22" t="s">
        <v>2004</v>
      </c>
      <c r="H264" s="22" t="s">
        <v>2004</v>
      </c>
    </row>
    <row r="265" customHeight="1" spans="1:8">
      <c r="A265" s="23"/>
      <c r="B265" s="23"/>
      <c r="C265" s="20" t="s">
        <v>1426</v>
      </c>
      <c r="D265" s="21" t="s">
        <v>1438</v>
      </c>
      <c r="E265" s="22" t="s">
        <v>2005</v>
      </c>
      <c r="F265" s="22" t="s">
        <v>1563</v>
      </c>
      <c r="G265" s="22" t="s">
        <v>2006</v>
      </c>
      <c r="H265" s="22" t="s">
        <v>2006</v>
      </c>
    </row>
    <row r="266" customHeight="1" spans="1:8">
      <c r="A266" s="23"/>
      <c r="B266" s="23"/>
      <c r="C266" s="20" t="s">
        <v>1426</v>
      </c>
      <c r="D266" s="21" t="s">
        <v>1438</v>
      </c>
      <c r="E266" s="22" t="s">
        <v>2007</v>
      </c>
      <c r="F266" s="22" t="s">
        <v>1563</v>
      </c>
      <c r="G266" s="22" t="s">
        <v>2008</v>
      </c>
      <c r="H266" s="22" t="s">
        <v>2008</v>
      </c>
    </row>
    <row r="267" customHeight="1" spans="1:8">
      <c r="A267" s="23"/>
      <c r="B267" s="23"/>
      <c r="C267" s="20" t="s">
        <v>1426</v>
      </c>
      <c r="D267" s="21" t="s">
        <v>1442</v>
      </c>
      <c r="E267" s="22" t="s">
        <v>2009</v>
      </c>
      <c r="F267" s="22" t="s">
        <v>2010</v>
      </c>
      <c r="G267" s="22" t="s">
        <v>2011</v>
      </c>
      <c r="H267" s="22" t="s">
        <v>2011</v>
      </c>
    </row>
    <row r="268" customHeight="1" spans="1:8">
      <c r="A268" s="23"/>
      <c r="B268" s="23"/>
      <c r="C268" s="20" t="s">
        <v>1426</v>
      </c>
      <c r="D268" s="21" t="s">
        <v>1442</v>
      </c>
      <c r="E268" s="22" t="s">
        <v>2012</v>
      </c>
      <c r="F268" s="22" t="s">
        <v>2013</v>
      </c>
      <c r="G268" s="22" t="s">
        <v>2002</v>
      </c>
      <c r="H268" s="22" t="s">
        <v>2002</v>
      </c>
    </row>
    <row r="269" customHeight="1" spans="1:8">
      <c r="A269" s="23"/>
      <c r="B269" s="23"/>
      <c r="C269" s="20" t="s">
        <v>1426</v>
      </c>
      <c r="D269" s="21" t="s">
        <v>1450</v>
      </c>
      <c r="E269" s="22" t="s">
        <v>2014</v>
      </c>
      <c r="F269" s="22" t="s">
        <v>1777</v>
      </c>
      <c r="G269" s="22" t="s">
        <v>2002</v>
      </c>
      <c r="H269" s="22" t="s">
        <v>2002</v>
      </c>
    </row>
    <row r="270" customHeight="1" spans="1:8">
      <c r="A270" s="23"/>
      <c r="B270" s="23"/>
      <c r="C270" s="20" t="s">
        <v>1426</v>
      </c>
      <c r="D270" s="21" t="s">
        <v>1450</v>
      </c>
      <c r="E270" s="22" t="s">
        <v>2015</v>
      </c>
      <c r="F270" s="22" t="s">
        <v>2016</v>
      </c>
      <c r="G270" s="22" t="s">
        <v>2017</v>
      </c>
      <c r="H270" s="22" t="s">
        <v>2017</v>
      </c>
    </row>
    <row r="271" customHeight="1" spans="1:8">
      <c r="A271" s="23"/>
      <c r="B271" s="23"/>
      <c r="C271" s="20" t="s">
        <v>1426</v>
      </c>
      <c r="D271" s="21" t="s">
        <v>1450</v>
      </c>
      <c r="E271" s="22" t="s">
        <v>2018</v>
      </c>
      <c r="F271" s="22" t="s">
        <v>2019</v>
      </c>
      <c r="G271" s="22" t="s">
        <v>2002</v>
      </c>
      <c r="H271" s="22" t="s">
        <v>2002</v>
      </c>
    </row>
    <row r="272" customHeight="1" spans="1:8">
      <c r="A272" s="23"/>
      <c r="B272" s="23"/>
      <c r="C272" s="20" t="s">
        <v>1455</v>
      </c>
      <c r="D272" s="21" t="s">
        <v>1460</v>
      </c>
      <c r="E272" s="22" t="s">
        <v>2020</v>
      </c>
      <c r="F272" s="22" t="s">
        <v>2021</v>
      </c>
      <c r="G272" s="22" t="s">
        <v>2022</v>
      </c>
      <c r="H272" s="22" t="s">
        <v>2022</v>
      </c>
    </row>
    <row r="273" customHeight="1" spans="1:8">
      <c r="A273" s="23"/>
      <c r="B273" s="23"/>
      <c r="C273" s="20" t="s">
        <v>1455</v>
      </c>
      <c r="D273" s="21" t="s">
        <v>1465</v>
      </c>
      <c r="E273" s="22" t="s">
        <v>2023</v>
      </c>
      <c r="F273" s="22" t="s">
        <v>2024</v>
      </c>
      <c r="G273" s="22" t="s">
        <v>2025</v>
      </c>
      <c r="H273" s="22" t="s">
        <v>2025</v>
      </c>
    </row>
    <row r="274" customHeight="1" spans="1:8">
      <c r="A274" s="24"/>
      <c r="B274" s="24"/>
      <c r="C274" s="20" t="s">
        <v>1467</v>
      </c>
      <c r="D274" s="21" t="s">
        <v>1468</v>
      </c>
      <c r="E274" s="22" t="s">
        <v>2026</v>
      </c>
      <c r="F274" s="22" t="s">
        <v>2027</v>
      </c>
      <c r="G274" s="22" t="s">
        <v>2002</v>
      </c>
      <c r="H274" s="22" t="s">
        <v>2002</v>
      </c>
    </row>
    <row r="275" customHeight="1" spans="1:8">
      <c r="A275" s="16" t="s">
        <v>2028</v>
      </c>
      <c r="B275" s="17"/>
      <c r="C275" s="17"/>
      <c r="D275" s="17"/>
      <c r="E275" s="17"/>
      <c r="F275" s="17"/>
      <c r="G275" s="17"/>
      <c r="H275" s="17"/>
    </row>
    <row r="276" customHeight="1" spans="1:8">
      <c r="A276" s="16" t="s">
        <v>2029</v>
      </c>
      <c r="B276" s="17"/>
      <c r="C276" s="17"/>
      <c r="D276" s="17"/>
      <c r="E276" s="17"/>
      <c r="F276" s="17"/>
      <c r="G276" s="17"/>
      <c r="H276" s="17"/>
    </row>
    <row r="277" customHeight="1" spans="1:8">
      <c r="A277" s="18" t="s">
        <v>2030</v>
      </c>
      <c r="B277" s="19" t="s">
        <v>2031</v>
      </c>
      <c r="C277" s="20" t="s">
        <v>1426</v>
      </c>
      <c r="D277" s="21" t="s">
        <v>1427</v>
      </c>
      <c r="E277" s="22" t="s">
        <v>2032</v>
      </c>
      <c r="F277" s="22" t="s">
        <v>1569</v>
      </c>
      <c r="G277" s="22" t="s">
        <v>2033</v>
      </c>
      <c r="H277" s="22" t="s">
        <v>2034</v>
      </c>
    </row>
    <row r="278" customHeight="1" spans="1:8">
      <c r="A278" s="23"/>
      <c r="B278" s="23"/>
      <c r="C278" s="20" t="s">
        <v>1426</v>
      </c>
      <c r="D278" s="21" t="s">
        <v>1427</v>
      </c>
      <c r="E278" s="22" t="s">
        <v>2035</v>
      </c>
      <c r="F278" s="22" t="s">
        <v>2036</v>
      </c>
      <c r="G278" s="22" t="s">
        <v>2033</v>
      </c>
      <c r="H278" s="22" t="s">
        <v>2034</v>
      </c>
    </row>
    <row r="279" customHeight="1" spans="1:8">
      <c r="A279" s="23"/>
      <c r="B279" s="23"/>
      <c r="C279" s="20" t="s">
        <v>1426</v>
      </c>
      <c r="D279" s="21" t="s">
        <v>1427</v>
      </c>
      <c r="E279" s="22" t="s">
        <v>2037</v>
      </c>
      <c r="F279" s="22" t="s">
        <v>1569</v>
      </c>
      <c r="G279" s="22" t="s">
        <v>2033</v>
      </c>
      <c r="H279" s="22" t="s">
        <v>2034</v>
      </c>
    </row>
    <row r="280" customHeight="1" spans="1:8">
      <c r="A280" s="23"/>
      <c r="B280" s="23"/>
      <c r="C280" s="20" t="s">
        <v>1426</v>
      </c>
      <c r="D280" s="21" t="s">
        <v>1427</v>
      </c>
      <c r="E280" s="22" t="s">
        <v>2038</v>
      </c>
      <c r="F280" s="22" t="s">
        <v>2039</v>
      </c>
      <c r="G280" s="22" t="s">
        <v>2033</v>
      </c>
      <c r="H280" s="22" t="s">
        <v>2034</v>
      </c>
    </row>
    <row r="281" customHeight="1" spans="1:8">
      <c r="A281" s="23"/>
      <c r="B281" s="23"/>
      <c r="C281" s="20" t="s">
        <v>1426</v>
      </c>
      <c r="D281" s="21" t="s">
        <v>1438</v>
      </c>
      <c r="E281" s="22" t="s">
        <v>2040</v>
      </c>
      <c r="F281" s="22" t="s">
        <v>2041</v>
      </c>
      <c r="G281" s="22" t="s">
        <v>2033</v>
      </c>
      <c r="H281" s="22" t="s">
        <v>2034</v>
      </c>
    </row>
    <row r="282" customHeight="1" spans="1:8">
      <c r="A282" s="23"/>
      <c r="B282" s="23"/>
      <c r="C282" s="20" t="s">
        <v>1426</v>
      </c>
      <c r="D282" s="21" t="s">
        <v>1442</v>
      </c>
      <c r="E282" s="22" t="s">
        <v>2042</v>
      </c>
      <c r="F282" s="22" t="s">
        <v>2043</v>
      </c>
      <c r="G282" s="22" t="s">
        <v>2033</v>
      </c>
      <c r="H282" s="22" t="s">
        <v>2034</v>
      </c>
    </row>
    <row r="283" customHeight="1" spans="1:8">
      <c r="A283" s="23"/>
      <c r="B283" s="23"/>
      <c r="C283" s="20" t="s">
        <v>1426</v>
      </c>
      <c r="D283" s="21" t="s">
        <v>1442</v>
      </c>
      <c r="E283" s="22" t="s">
        <v>2044</v>
      </c>
      <c r="F283" s="22" t="s">
        <v>1665</v>
      </c>
      <c r="G283" s="22" t="s">
        <v>2033</v>
      </c>
      <c r="H283" s="22" t="s">
        <v>2034</v>
      </c>
    </row>
    <row r="284" customHeight="1" spans="1:8">
      <c r="A284" s="23"/>
      <c r="B284" s="23"/>
      <c r="C284" s="20" t="s">
        <v>1426</v>
      </c>
      <c r="D284" s="21" t="s">
        <v>1450</v>
      </c>
      <c r="E284" s="22" t="s">
        <v>2045</v>
      </c>
      <c r="F284" s="22" t="s">
        <v>2046</v>
      </c>
      <c r="G284" s="22" t="s">
        <v>2033</v>
      </c>
      <c r="H284" s="22" t="s">
        <v>2034</v>
      </c>
    </row>
    <row r="285" customHeight="1" spans="1:8">
      <c r="A285" s="23"/>
      <c r="B285" s="23"/>
      <c r="C285" s="20" t="s">
        <v>1455</v>
      </c>
      <c r="D285" s="21" t="s">
        <v>1460</v>
      </c>
      <c r="E285" s="22" t="s">
        <v>2047</v>
      </c>
      <c r="F285" s="22" t="s">
        <v>2048</v>
      </c>
      <c r="G285" s="22" t="s">
        <v>2033</v>
      </c>
      <c r="H285" s="22" t="s">
        <v>2049</v>
      </c>
    </row>
    <row r="286" customHeight="1" spans="1:8">
      <c r="A286" s="23"/>
      <c r="B286" s="23"/>
      <c r="C286" s="20" t="s">
        <v>1455</v>
      </c>
      <c r="D286" s="21" t="s">
        <v>1465</v>
      </c>
      <c r="E286" s="22" t="s">
        <v>2050</v>
      </c>
      <c r="F286" s="22" t="s">
        <v>2051</v>
      </c>
      <c r="G286" s="22" t="s">
        <v>2033</v>
      </c>
      <c r="H286" s="22" t="s">
        <v>2034</v>
      </c>
    </row>
    <row r="287" customHeight="1" spans="1:8">
      <c r="A287" s="24"/>
      <c r="B287" s="24"/>
      <c r="C287" s="20" t="s">
        <v>1467</v>
      </c>
      <c r="D287" s="21" t="s">
        <v>1468</v>
      </c>
      <c r="E287" s="22" t="s">
        <v>2052</v>
      </c>
      <c r="F287" s="22" t="s">
        <v>2053</v>
      </c>
      <c r="G287" s="22" t="s">
        <v>2033</v>
      </c>
      <c r="H287" s="22" t="s">
        <v>2054</v>
      </c>
    </row>
    <row r="288" customHeight="1" spans="1:8">
      <c r="A288" s="16" t="s">
        <v>2055</v>
      </c>
      <c r="B288" s="17"/>
      <c r="C288" s="17"/>
      <c r="D288" s="17"/>
      <c r="E288" s="17"/>
      <c r="F288" s="17"/>
      <c r="G288" s="17"/>
      <c r="H288" s="17"/>
    </row>
    <row r="289" customHeight="1" spans="1:8">
      <c r="A289" s="16" t="s">
        <v>2056</v>
      </c>
      <c r="B289" s="17"/>
      <c r="C289" s="17"/>
      <c r="D289" s="17"/>
      <c r="E289" s="17"/>
      <c r="F289" s="17"/>
      <c r="G289" s="17"/>
      <c r="H289" s="17"/>
    </row>
    <row r="290" customHeight="1" spans="1:8">
      <c r="A290" s="18" t="s">
        <v>2057</v>
      </c>
      <c r="B290" s="19" t="s">
        <v>2058</v>
      </c>
      <c r="C290" s="20" t="s">
        <v>1426</v>
      </c>
      <c r="D290" s="21" t="s">
        <v>1427</v>
      </c>
      <c r="E290" s="22" t="s">
        <v>2059</v>
      </c>
      <c r="F290" s="22" t="s">
        <v>2060</v>
      </c>
      <c r="G290" s="22" t="s">
        <v>2061</v>
      </c>
      <c r="H290" s="22" t="s">
        <v>2061</v>
      </c>
    </row>
    <row r="291" customHeight="1" spans="1:8">
      <c r="A291" s="23"/>
      <c r="B291" s="23"/>
      <c r="C291" s="20" t="s">
        <v>1426</v>
      </c>
      <c r="D291" s="21" t="s">
        <v>1427</v>
      </c>
      <c r="E291" s="22" t="s">
        <v>2059</v>
      </c>
      <c r="F291" s="22" t="s">
        <v>2062</v>
      </c>
      <c r="G291" s="22" t="s">
        <v>2063</v>
      </c>
      <c r="H291" s="22" t="s">
        <v>2063</v>
      </c>
    </row>
    <row r="292" customHeight="1" spans="1:8">
      <c r="A292" s="23"/>
      <c r="B292" s="23"/>
      <c r="C292" s="20" t="s">
        <v>1426</v>
      </c>
      <c r="D292" s="21" t="s">
        <v>1438</v>
      </c>
      <c r="E292" s="22" t="s">
        <v>2064</v>
      </c>
      <c r="F292" s="22" t="s">
        <v>1563</v>
      </c>
      <c r="G292" s="22" t="s">
        <v>2065</v>
      </c>
      <c r="H292" s="22" t="s">
        <v>2065</v>
      </c>
    </row>
    <row r="293" customHeight="1" spans="1:8">
      <c r="A293" s="23"/>
      <c r="B293" s="23"/>
      <c r="C293" s="20" t="s">
        <v>1426</v>
      </c>
      <c r="D293" s="21" t="s">
        <v>1442</v>
      </c>
      <c r="E293" s="22" t="s">
        <v>2066</v>
      </c>
      <c r="F293" s="22" t="s">
        <v>1663</v>
      </c>
      <c r="G293" s="22" t="s">
        <v>2067</v>
      </c>
      <c r="H293" s="22" t="s">
        <v>2067</v>
      </c>
    </row>
    <row r="294" customHeight="1" spans="1:8">
      <c r="A294" s="23"/>
      <c r="B294" s="23"/>
      <c r="C294" s="20" t="s">
        <v>1426</v>
      </c>
      <c r="D294" s="21" t="s">
        <v>1450</v>
      </c>
      <c r="E294" s="22" t="s">
        <v>2068</v>
      </c>
      <c r="F294" s="22" t="s">
        <v>2069</v>
      </c>
      <c r="G294" s="22" t="s">
        <v>2068</v>
      </c>
      <c r="H294" s="22" t="s">
        <v>2068</v>
      </c>
    </row>
    <row r="295" customHeight="1" spans="1:8">
      <c r="A295" s="23"/>
      <c r="B295" s="23"/>
      <c r="C295" s="20" t="s">
        <v>1455</v>
      </c>
      <c r="D295" s="21" t="s">
        <v>1456</v>
      </c>
      <c r="E295" s="22" t="s">
        <v>2070</v>
      </c>
      <c r="F295" s="22" t="s">
        <v>2071</v>
      </c>
      <c r="G295" s="22" t="s">
        <v>2071</v>
      </c>
      <c r="H295" s="22" t="s">
        <v>2071</v>
      </c>
    </row>
    <row r="296" customHeight="1" spans="1:8">
      <c r="A296" s="23"/>
      <c r="B296" s="23"/>
      <c r="C296" s="20" t="s">
        <v>1455</v>
      </c>
      <c r="D296" s="21" t="s">
        <v>1460</v>
      </c>
      <c r="E296" s="22" t="s">
        <v>2072</v>
      </c>
      <c r="F296" s="22" t="s">
        <v>2073</v>
      </c>
      <c r="G296" s="22" t="s">
        <v>2074</v>
      </c>
      <c r="H296" s="22" t="s">
        <v>2074</v>
      </c>
    </row>
    <row r="297" customHeight="1" spans="1:8">
      <c r="A297" s="23"/>
      <c r="B297" s="23"/>
      <c r="C297" s="20" t="s">
        <v>1455</v>
      </c>
      <c r="D297" s="21" t="s">
        <v>1463</v>
      </c>
      <c r="E297" s="22" t="s">
        <v>2075</v>
      </c>
      <c r="F297" s="22" t="s">
        <v>2076</v>
      </c>
      <c r="G297" s="22" t="s">
        <v>2076</v>
      </c>
      <c r="H297" s="22" t="s">
        <v>2076</v>
      </c>
    </row>
    <row r="298" customHeight="1" spans="1:8">
      <c r="A298" s="23"/>
      <c r="B298" s="23"/>
      <c r="C298" s="20" t="s">
        <v>1455</v>
      </c>
      <c r="D298" s="21" t="s">
        <v>1465</v>
      </c>
      <c r="E298" s="22" t="s">
        <v>2077</v>
      </c>
      <c r="F298" s="22" t="s">
        <v>2078</v>
      </c>
      <c r="G298" s="22" t="s">
        <v>2070</v>
      </c>
      <c r="H298" s="22" t="s">
        <v>2070</v>
      </c>
    </row>
    <row r="299" customHeight="1" spans="1:8">
      <c r="A299" s="23"/>
      <c r="B299" s="23"/>
      <c r="C299" s="20" t="s">
        <v>1467</v>
      </c>
      <c r="D299" s="21" t="s">
        <v>1468</v>
      </c>
      <c r="E299" s="22" t="s">
        <v>2079</v>
      </c>
      <c r="F299" s="22" t="s">
        <v>1470</v>
      </c>
      <c r="G299" s="22" t="s">
        <v>2080</v>
      </c>
      <c r="H299" s="22" t="s">
        <v>2080</v>
      </c>
    </row>
    <row r="300" customHeight="1" spans="1:8">
      <c r="A300" s="24"/>
      <c r="B300" s="24"/>
      <c r="C300" s="20" t="s">
        <v>1467</v>
      </c>
      <c r="D300" s="21" t="s">
        <v>1468</v>
      </c>
      <c r="E300" s="22" t="s">
        <v>2081</v>
      </c>
      <c r="F300" s="22" t="s">
        <v>1470</v>
      </c>
      <c r="G300" s="22" t="s">
        <v>2080</v>
      </c>
      <c r="H300" s="22" t="s">
        <v>2080</v>
      </c>
    </row>
    <row r="301" customHeight="1" spans="1:8">
      <c r="A301" s="18" t="s">
        <v>2082</v>
      </c>
      <c r="B301" s="19" t="s">
        <v>2083</v>
      </c>
      <c r="C301" s="20" t="s">
        <v>1426</v>
      </c>
      <c r="D301" s="21" t="s">
        <v>1427</v>
      </c>
      <c r="E301" s="22" t="s">
        <v>2084</v>
      </c>
      <c r="F301" s="22" t="s">
        <v>2085</v>
      </c>
      <c r="G301" s="22" t="s">
        <v>2086</v>
      </c>
      <c r="H301" s="22" t="s">
        <v>2087</v>
      </c>
    </row>
    <row r="302" customHeight="1" spans="1:8">
      <c r="A302" s="23"/>
      <c r="B302" s="23"/>
      <c r="C302" s="20" t="s">
        <v>1426</v>
      </c>
      <c r="D302" s="21" t="s">
        <v>1438</v>
      </c>
      <c r="E302" s="22" t="s">
        <v>2088</v>
      </c>
      <c r="F302" s="22" t="s">
        <v>1563</v>
      </c>
      <c r="G302" s="22" t="s">
        <v>2089</v>
      </c>
      <c r="H302" s="22" t="s">
        <v>2090</v>
      </c>
    </row>
    <row r="303" customHeight="1" spans="1:8">
      <c r="A303" s="23"/>
      <c r="B303" s="23"/>
      <c r="C303" s="20" t="s">
        <v>1426</v>
      </c>
      <c r="D303" s="21" t="s">
        <v>1442</v>
      </c>
      <c r="E303" s="22" t="s">
        <v>2091</v>
      </c>
      <c r="F303" s="22" t="s">
        <v>1663</v>
      </c>
      <c r="G303" s="22" t="s">
        <v>2089</v>
      </c>
      <c r="H303" s="22" t="s">
        <v>2092</v>
      </c>
    </row>
    <row r="304" customHeight="1" spans="1:8">
      <c r="A304" s="23"/>
      <c r="B304" s="23"/>
      <c r="C304" s="20" t="s">
        <v>1426</v>
      </c>
      <c r="D304" s="21" t="s">
        <v>1450</v>
      </c>
      <c r="E304" s="22" t="s">
        <v>2093</v>
      </c>
      <c r="F304" s="22" t="s">
        <v>2094</v>
      </c>
      <c r="G304" s="22" t="s">
        <v>2089</v>
      </c>
      <c r="H304" s="22" t="s">
        <v>2095</v>
      </c>
    </row>
    <row r="305" customHeight="1" spans="1:8">
      <c r="A305" s="23"/>
      <c r="B305" s="23"/>
      <c r="C305" s="20" t="s">
        <v>1455</v>
      </c>
      <c r="D305" s="21" t="s">
        <v>1456</v>
      </c>
      <c r="E305" s="22" t="s">
        <v>2096</v>
      </c>
      <c r="F305" s="22" t="s">
        <v>2097</v>
      </c>
      <c r="G305" s="22" t="s">
        <v>2089</v>
      </c>
      <c r="H305" s="22" t="s">
        <v>2098</v>
      </c>
    </row>
    <row r="306" customHeight="1" spans="1:8">
      <c r="A306" s="23"/>
      <c r="B306" s="23"/>
      <c r="C306" s="20" t="s">
        <v>1455</v>
      </c>
      <c r="D306" s="21" t="s">
        <v>1460</v>
      </c>
      <c r="E306" s="22" t="s">
        <v>2099</v>
      </c>
      <c r="F306" s="22" t="s">
        <v>2100</v>
      </c>
      <c r="G306" s="22" t="s">
        <v>2089</v>
      </c>
      <c r="H306" s="22" t="s">
        <v>2101</v>
      </c>
    </row>
    <row r="307" customHeight="1" spans="1:8">
      <c r="A307" s="23"/>
      <c r="B307" s="23"/>
      <c r="C307" s="20" t="s">
        <v>1455</v>
      </c>
      <c r="D307" s="21" t="s">
        <v>1463</v>
      </c>
      <c r="E307" s="22" t="s">
        <v>2102</v>
      </c>
      <c r="F307" s="22" t="s">
        <v>2103</v>
      </c>
      <c r="G307" s="22" t="s">
        <v>2089</v>
      </c>
      <c r="H307" s="22" t="s">
        <v>2104</v>
      </c>
    </row>
    <row r="308" customHeight="1" spans="1:8">
      <c r="A308" s="23"/>
      <c r="B308" s="23"/>
      <c r="C308" s="20" t="s">
        <v>1455</v>
      </c>
      <c r="D308" s="21" t="s">
        <v>1465</v>
      </c>
      <c r="E308" s="22" t="s">
        <v>2105</v>
      </c>
      <c r="F308" s="22" t="s">
        <v>2078</v>
      </c>
      <c r="G308" s="22" t="s">
        <v>2089</v>
      </c>
      <c r="H308" s="22" t="s">
        <v>2106</v>
      </c>
    </row>
    <row r="309" customHeight="1" spans="1:8">
      <c r="A309" s="24"/>
      <c r="B309" s="24"/>
      <c r="C309" s="20" t="s">
        <v>1467</v>
      </c>
      <c r="D309" s="21" t="s">
        <v>1468</v>
      </c>
      <c r="E309" s="22" t="s">
        <v>1631</v>
      </c>
      <c r="F309" s="22" t="s">
        <v>2027</v>
      </c>
      <c r="G309" s="22" t="s">
        <v>2089</v>
      </c>
      <c r="H309" s="22" t="s">
        <v>2107</v>
      </c>
    </row>
    <row r="310" customHeight="1" spans="1:8">
      <c r="A310" s="18" t="s">
        <v>2108</v>
      </c>
      <c r="B310" s="19" t="s">
        <v>2109</v>
      </c>
      <c r="C310" s="20" t="s">
        <v>1426</v>
      </c>
      <c r="D310" s="21" t="s">
        <v>1427</v>
      </c>
      <c r="E310" s="22" t="s">
        <v>2110</v>
      </c>
      <c r="F310" s="22" t="s">
        <v>1600</v>
      </c>
      <c r="G310" s="22" t="s">
        <v>2111</v>
      </c>
      <c r="H310" s="22" t="s">
        <v>2111</v>
      </c>
    </row>
    <row r="311" customHeight="1" spans="1:8">
      <c r="A311" s="23"/>
      <c r="B311" s="23"/>
      <c r="C311" s="20" t="s">
        <v>1426</v>
      </c>
      <c r="D311" s="21" t="s">
        <v>1427</v>
      </c>
      <c r="E311" s="22" t="s">
        <v>2112</v>
      </c>
      <c r="F311" s="22" t="s">
        <v>2113</v>
      </c>
      <c r="G311" s="22" t="s">
        <v>2111</v>
      </c>
      <c r="H311" s="22" t="s">
        <v>2111</v>
      </c>
    </row>
    <row r="312" customHeight="1" spans="1:8">
      <c r="A312" s="23"/>
      <c r="B312" s="23"/>
      <c r="C312" s="20" t="s">
        <v>1426</v>
      </c>
      <c r="D312" s="21" t="s">
        <v>1427</v>
      </c>
      <c r="E312" s="22" t="s">
        <v>2114</v>
      </c>
      <c r="F312" s="22" t="s">
        <v>2115</v>
      </c>
      <c r="G312" s="22" t="s">
        <v>2111</v>
      </c>
      <c r="H312" s="22" t="s">
        <v>2111</v>
      </c>
    </row>
    <row r="313" customHeight="1" spans="1:8">
      <c r="A313" s="23"/>
      <c r="B313" s="23"/>
      <c r="C313" s="20" t="s">
        <v>1426</v>
      </c>
      <c r="D313" s="21" t="s">
        <v>1438</v>
      </c>
      <c r="E313" s="22" t="s">
        <v>2116</v>
      </c>
      <c r="F313" s="22" t="s">
        <v>1470</v>
      </c>
      <c r="G313" s="22" t="s">
        <v>2117</v>
      </c>
      <c r="H313" s="22" t="s">
        <v>2117</v>
      </c>
    </row>
    <row r="314" customHeight="1" spans="1:8">
      <c r="A314" s="23"/>
      <c r="B314" s="23"/>
      <c r="C314" s="20" t="s">
        <v>1426</v>
      </c>
      <c r="D314" s="21" t="s">
        <v>1442</v>
      </c>
      <c r="E314" s="22" t="s">
        <v>2118</v>
      </c>
      <c r="F314" s="22" t="s">
        <v>2119</v>
      </c>
      <c r="G314" s="22" t="s">
        <v>2119</v>
      </c>
      <c r="H314" s="22" t="s">
        <v>2119</v>
      </c>
    </row>
    <row r="315" customHeight="1" spans="1:8">
      <c r="A315" s="23"/>
      <c r="B315" s="23"/>
      <c r="C315" s="20" t="s">
        <v>1426</v>
      </c>
      <c r="D315" s="21" t="s">
        <v>1450</v>
      </c>
      <c r="E315" s="22" t="s">
        <v>2120</v>
      </c>
      <c r="F315" s="22" t="s">
        <v>2121</v>
      </c>
      <c r="G315" s="22" t="s">
        <v>2122</v>
      </c>
      <c r="H315" s="22" t="s">
        <v>2122</v>
      </c>
    </row>
    <row r="316" customHeight="1" spans="1:8">
      <c r="A316" s="23"/>
      <c r="B316" s="23"/>
      <c r="C316" s="20" t="s">
        <v>1455</v>
      </c>
      <c r="D316" s="21" t="s">
        <v>1456</v>
      </c>
      <c r="E316" s="22" t="s">
        <v>2123</v>
      </c>
      <c r="F316" s="22" t="s">
        <v>2124</v>
      </c>
      <c r="G316" s="22" t="s">
        <v>2125</v>
      </c>
      <c r="H316" s="22" t="s">
        <v>2125</v>
      </c>
    </row>
    <row r="317" customHeight="1" spans="1:8">
      <c r="A317" s="23"/>
      <c r="B317" s="23"/>
      <c r="C317" s="20" t="s">
        <v>1455</v>
      </c>
      <c r="D317" s="21" t="s">
        <v>1460</v>
      </c>
      <c r="E317" s="22" t="s">
        <v>2126</v>
      </c>
      <c r="F317" s="22" t="s">
        <v>2127</v>
      </c>
      <c r="G317" s="22" t="s">
        <v>2128</v>
      </c>
      <c r="H317" s="22" t="s">
        <v>2128</v>
      </c>
    </row>
    <row r="318" customHeight="1" spans="1:8">
      <c r="A318" s="23"/>
      <c r="B318" s="23"/>
      <c r="C318" s="20" t="s">
        <v>1455</v>
      </c>
      <c r="D318" s="21" t="s">
        <v>1463</v>
      </c>
      <c r="E318" s="22" t="s">
        <v>2129</v>
      </c>
      <c r="F318" s="22" t="s">
        <v>2130</v>
      </c>
      <c r="G318" s="22" t="s">
        <v>2131</v>
      </c>
      <c r="H318" s="22" t="s">
        <v>2132</v>
      </c>
    </row>
    <row r="319" customHeight="1" spans="1:8">
      <c r="A319" s="23"/>
      <c r="B319" s="23"/>
      <c r="C319" s="20" t="s">
        <v>1455</v>
      </c>
      <c r="D319" s="21" t="s">
        <v>1465</v>
      </c>
      <c r="E319" s="22" t="s">
        <v>2133</v>
      </c>
      <c r="F319" s="22" t="s">
        <v>2134</v>
      </c>
      <c r="G319" s="22" t="s">
        <v>2132</v>
      </c>
      <c r="H319" s="22" t="s">
        <v>2131</v>
      </c>
    </row>
    <row r="320" customHeight="1" spans="1:8">
      <c r="A320" s="23"/>
      <c r="B320" s="23"/>
      <c r="C320" s="20" t="s">
        <v>1467</v>
      </c>
      <c r="D320" s="21" t="s">
        <v>1468</v>
      </c>
      <c r="E320" s="22" t="s">
        <v>2135</v>
      </c>
      <c r="F320" s="22" t="s">
        <v>1470</v>
      </c>
      <c r="G320" s="22" t="s">
        <v>2136</v>
      </c>
      <c r="H320" s="22" t="s">
        <v>2136</v>
      </c>
    </row>
    <row r="321" customHeight="1" spans="1:8">
      <c r="A321" s="24"/>
      <c r="B321" s="24"/>
      <c r="C321" s="20" t="s">
        <v>1467</v>
      </c>
      <c r="D321" s="21" t="s">
        <v>1468</v>
      </c>
      <c r="E321" s="22" t="s">
        <v>2081</v>
      </c>
      <c r="F321" s="22" t="s">
        <v>1470</v>
      </c>
      <c r="G321" s="22" t="s">
        <v>2137</v>
      </c>
      <c r="H321" s="22" t="s">
        <v>2137</v>
      </c>
    </row>
    <row r="322" customHeight="1" spans="1:8">
      <c r="A322" s="18" t="s">
        <v>2138</v>
      </c>
      <c r="B322" s="19" t="s">
        <v>2139</v>
      </c>
      <c r="C322" s="20" t="s">
        <v>1426</v>
      </c>
      <c r="D322" s="21" t="s">
        <v>1427</v>
      </c>
      <c r="E322" s="22" t="s">
        <v>2140</v>
      </c>
      <c r="F322" s="22" t="s">
        <v>2141</v>
      </c>
      <c r="G322" s="22" t="s">
        <v>2142</v>
      </c>
      <c r="H322" s="22" t="s">
        <v>2143</v>
      </c>
    </row>
    <row r="323" customHeight="1" spans="1:8">
      <c r="A323" s="23"/>
      <c r="B323" s="23"/>
      <c r="C323" s="20" t="s">
        <v>1426</v>
      </c>
      <c r="D323" s="21" t="s">
        <v>1427</v>
      </c>
      <c r="E323" s="22" t="s">
        <v>2144</v>
      </c>
      <c r="F323" s="22" t="s">
        <v>2145</v>
      </c>
      <c r="G323" s="22" t="s">
        <v>2142</v>
      </c>
      <c r="H323" s="22" t="s">
        <v>2146</v>
      </c>
    </row>
    <row r="324" customHeight="1" spans="1:8">
      <c r="A324" s="23"/>
      <c r="B324" s="23"/>
      <c r="C324" s="20" t="s">
        <v>1426</v>
      </c>
      <c r="D324" s="21" t="s">
        <v>1438</v>
      </c>
      <c r="E324" s="22" t="s">
        <v>2147</v>
      </c>
      <c r="F324" s="22" t="s">
        <v>2148</v>
      </c>
      <c r="G324" s="22" t="s">
        <v>2149</v>
      </c>
      <c r="H324" s="22" t="s">
        <v>2150</v>
      </c>
    </row>
    <row r="325" customHeight="1" spans="1:8">
      <c r="A325" s="23"/>
      <c r="B325" s="23"/>
      <c r="C325" s="20" t="s">
        <v>1426</v>
      </c>
      <c r="D325" s="21" t="s">
        <v>1442</v>
      </c>
      <c r="E325" s="22" t="s">
        <v>2118</v>
      </c>
      <c r="F325" s="22" t="s">
        <v>1663</v>
      </c>
      <c r="G325" s="22" t="s">
        <v>2151</v>
      </c>
      <c r="H325" s="22" t="s">
        <v>2152</v>
      </c>
    </row>
    <row r="326" customHeight="1" spans="1:8">
      <c r="A326" s="23"/>
      <c r="B326" s="23"/>
      <c r="C326" s="20" t="s">
        <v>1426</v>
      </c>
      <c r="D326" s="21" t="s">
        <v>1450</v>
      </c>
      <c r="E326" s="22" t="s">
        <v>2153</v>
      </c>
      <c r="F326" s="22" t="s">
        <v>2154</v>
      </c>
      <c r="G326" s="22" t="s">
        <v>2155</v>
      </c>
      <c r="H326" s="22" t="s">
        <v>2156</v>
      </c>
    </row>
    <row r="327" customHeight="1" spans="1:8">
      <c r="A327" s="23"/>
      <c r="B327" s="23"/>
      <c r="C327" s="20" t="s">
        <v>1426</v>
      </c>
      <c r="D327" s="21" t="s">
        <v>1450</v>
      </c>
      <c r="E327" s="22" t="s">
        <v>2157</v>
      </c>
      <c r="F327" s="22" t="s">
        <v>1706</v>
      </c>
      <c r="G327" s="22" t="s">
        <v>2155</v>
      </c>
      <c r="H327" s="22" t="s">
        <v>2156</v>
      </c>
    </row>
    <row r="328" customHeight="1" spans="1:8">
      <c r="A328" s="23"/>
      <c r="B328" s="23"/>
      <c r="C328" s="20" t="s">
        <v>1426</v>
      </c>
      <c r="D328" s="21" t="s">
        <v>1450</v>
      </c>
      <c r="E328" s="22" t="s">
        <v>2158</v>
      </c>
      <c r="F328" s="22" t="s">
        <v>2159</v>
      </c>
      <c r="G328" s="22" t="s">
        <v>2155</v>
      </c>
      <c r="H328" s="22" t="s">
        <v>2156</v>
      </c>
    </row>
    <row r="329" customHeight="1" spans="1:8">
      <c r="A329" s="23"/>
      <c r="B329" s="23"/>
      <c r="C329" s="20" t="s">
        <v>1455</v>
      </c>
      <c r="D329" s="21" t="s">
        <v>1456</v>
      </c>
      <c r="E329" s="22" t="s">
        <v>2160</v>
      </c>
      <c r="F329" s="22" t="s">
        <v>2161</v>
      </c>
      <c r="G329" s="22" t="s">
        <v>2162</v>
      </c>
      <c r="H329" s="22" t="s">
        <v>2163</v>
      </c>
    </row>
    <row r="330" customHeight="1" spans="1:8">
      <c r="A330" s="23"/>
      <c r="B330" s="23"/>
      <c r="C330" s="20" t="s">
        <v>1455</v>
      </c>
      <c r="D330" s="21" t="s">
        <v>1460</v>
      </c>
      <c r="E330" s="22" t="s">
        <v>2164</v>
      </c>
      <c r="F330" s="22" t="s">
        <v>2165</v>
      </c>
      <c r="G330" s="22" t="s">
        <v>2162</v>
      </c>
      <c r="H330" s="22" t="s">
        <v>2166</v>
      </c>
    </row>
    <row r="331" customHeight="1" spans="1:8">
      <c r="A331" s="23"/>
      <c r="B331" s="23"/>
      <c r="C331" s="20" t="s">
        <v>1455</v>
      </c>
      <c r="D331" s="21" t="s">
        <v>1463</v>
      </c>
      <c r="E331" s="22" t="s">
        <v>2167</v>
      </c>
      <c r="F331" s="22" t="s">
        <v>2165</v>
      </c>
      <c r="G331" s="22" t="s">
        <v>2168</v>
      </c>
      <c r="H331" s="22" t="s">
        <v>2169</v>
      </c>
    </row>
    <row r="332" customHeight="1" spans="1:8">
      <c r="A332" s="23"/>
      <c r="B332" s="23"/>
      <c r="C332" s="20" t="s">
        <v>1455</v>
      </c>
      <c r="D332" s="21" t="s">
        <v>1465</v>
      </c>
      <c r="E332" s="22" t="s">
        <v>2170</v>
      </c>
      <c r="F332" s="22" t="s">
        <v>2171</v>
      </c>
      <c r="G332" s="22" t="s">
        <v>2172</v>
      </c>
      <c r="H332" s="22" t="s">
        <v>2173</v>
      </c>
    </row>
    <row r="333" customHeight="1" spans="1:8">
      <c r="A333" s="23"/>
      <c r="B333" s="23"/>
      <c r="C333" s="20" t="s">
        <v>1467</v>
      </c>
      <c r="D333" s="21" t="s">
        <v>1468</v>
      </c>
      <c r="E333" s="22" t="s">
        <v>2135</v>
      </c>
      <c r="F333" s="22" t="s">
        <v>2027</v>
      </c>
      <c r="G333" s="22" t="s">
        <v>2174</v>
      </c>
      <c r="H333" s="22" t="s">
        <v>2175</v>
      </c>
    </row>
    <row r="334" customHeight="1" spans="1:8">
      <c r="A334" s="24"/>
      <c r="B334" s="24"/>
      <c r="C334" s="20" t="s">
        <v>1467</v>
      </c>
      <c r="D334" s="21" t="s">
        <v>1468</v>
      </c>
      <c r="E334" s="22" t="s">
        <v>2081</v>
      </c>
      <c r="F334" s="22" t="s">
        <v>2027</v>
      </c>
      <c r="G334" s="22" t="s">
        <v>2174</v>
      </c>
      <c r="H334" s="22" t="s">
        <v>2176</v>
      </c>
    </row>
    <row r="335" customHeight="1" spans="1:8">
      <c r="A335" s="18" t="s">
        <v>2177</v>
      </c>
      <c r="B335" s="19" t="s">
        <v>2178</v>
      </c>
      <c r="C335" s="20" t="s">
        <v>1426</v>
      </c>
      <c r="D335" s="21" t="s">
        <v>1427</v>
      </c>
      <c r="E335" s="22" t="s">
        <v>2179</v>
      </c>
      <c r="F335" s="22" t="s">
        <v>2180</v>
      </c>
      <c r="G335" s="22" t="s">
        <v>2181</v>
      </c>
      <c r="H335" s="22" t="s">
        <v>2182</v>
      </c>
    </row>
    <row r="336" customHeight="1" spans="1:8">
      <c r="A336" s="23"/>
      <c r="B336" s="23"/>
      <c r="C336" s="20" t="s">
        <v>1426</v>
      </c>
      <c r="D336" s="21" t="s">
        <v>1438</v>
      </c>
      <c r="E336" s="22" t="s">
        <v>2183</v>
      </c>
      <c r="F336" s="22" t="s">
        <v>1480</v>
      </c>
      <c r="G336" s="22" t="s">
        <v>2181</v>
      </c>
      <c r="H336" s="22" t="s">
        <v>2184</v>
      </c>
    </row>
    <row r="337" customHeight="1" spans="1:8">
      <c r="A337" s="23"/>
      <c r="B337" s="23"/>
      <c r="C337" s="20" t="s">
        <v>1426</v>
      </c>
      <c r="D337" s="21" t="s">
        <v>1442</v>
      </c>
      <c r="E337" s="22" t="s">
        <v>2185</v>
      </c>
      <c r="F337" s="22" t="s">
        <v>2119</v>
      </c>
      <c r="G337" s="22" t="s">
        <v>2181</v>
      </c>
      <c r="H337" s="22" t="s">
        <v>2186</v>
      </c>
    </row>
    <row r="338" customHeight="1" spans="1:8">
      <c r="A338" s="23"/>
      <c r="B338" s="23"/>
      <c r="C338" s="20" t="s">
        <v>1426</v>
      </c>
      <c r="D338" s="21" t="s">
        <v>1450</v>
      </c>
      <c r="E338" s="22" t="s">
        <v>2187</v>
      </c>
      <c r="F338" s="22" t="s">
        <v>2188</v>
      </c>
      <c r="G338" s="22" t="s">
        <v>2189</v>
      </c>
      <c r="H338" s="22" t="s">
        <v>2190</v>
      </c>
    </row>
    <row r="339" customHeight="1" spans="1:8">
      <c r="A339" s="23"/>
      <c r="B339" s="23"/>
      <c r="C339" s="20" t="s">
        <v>1455</v>
      </c>
      <c r="D339" s="21" t="s">
        <v>1456</v>
      </c>
      <c r="E339" s="22" t="s">
        <v>2191</v>
      </c>
      <c r="F339" s="22" t="s">
        <v>2192</v>
      </c>
      <c r="G339" s="22" t="s">
        <v>2189</v>
      </c>
      <c r="H339" s="22" t="s">
        <v>2193</v>
      </c>
    </row>
    <row r="340" customHeight="1" spans="1:8">
      <c r="A340" s="23"/>
      <c r="B340" s="23"/>
      <c r="C340" s="20" t="s">
        <v>1455</v>
      </c>
      <c r="D340" s="21" t="s">
        <v>1460</v>
      </c>
      <c r="E340" s="22" t="s">
        <v>2194</v>
      </c>
      <c r="F340" s="22" t="s">
        <v>2195</v>
      </c>
      <c r="G340" s="22" t="s">
        <v>2181</v>
      </c>
      <c r="H340" s="22" t="s">
        <v>2196</v>
      </c>
    </row>
    <row r="341" customHeight="1" spans="1:8">
      <c r="A341" s="23"/>
      <c r="B341" s="23"/>
      <c r="C341" s="20" t="s">
        <v>1455</v>
      </c>
      <c r="D341" s="21" t="s">
        <v>1463</v>
      </c>
      <c r="E341" s="22" t="s">
        <v>2197</v>
      </c>
      <c r="F341" s="22" t="s">
        <v>2198</v>
      </c>
      <c r="G341" s="22" t="s">
        <v>2181</v>
      </c>
      <c r="H341" s="22" t="s">
        <v>2199</v>
      </c>
    </row>
    <row r="342" customHeight="1" spans="1:8">
      <c r="A342" s="23"/>
      <c r="B342" s="23"/>
      <c r="C342" s="20" t="s">
        <v>1455</v>
      </c>
      <c r="D342" s="21" t="s">
        <v>1465</v>
      </c>
      <c r="E342" s="22" t="s">
        <v>2200</v>
      </c>
      <c r="F342" s="22" t="s">
        <v>2201</v>
      </c>
      <c r="G342" s="22" t="s">
        <v>2181</v>
      </c>
      <c r="H342" s="22" t="s">
        <v>2202</v>
      </c>
    </row>
    <row r="343" customHeight="1" spans="1:8">
      <c r="A343" s="24"/>
      <c r="B343" s="24"/>
      <c r="C343" s="20" t="s">
        <v>1467</v>
      </c>
      <c r="D343" s="21" t="s">
        <v>1468</v>
      </c>
      <c r="E343" s="22" t="s">
        <v>2081</v>
      </c>
      <c r="F343" s="22" t="s">
        <v>2027</v>
      </c>
      <c r="G343" s="22" t="s">
        <v>2181</v>
      </c>
      <c r="H343" s="22" t="s">
        <v>2203</v>
      </c>
    </row>
    <row r="344" customHeight="1" spans="1:8">
      <c r="A344" s="18" t="s">
        <v>2204</v>
      </c>
      <c r="B344" s="19" t="s">
        <v>2205</v>
      </c>
      <c r="C344" s="20" t="s">
        <v>1426</v>
      </c>
      <c r="D344" s="21" t="s">
        <v>1427</v>
      </c>
      <c r="E344" s="22" t="s">
        <v>2206</v>
      </c>
      <c r="F344" s="22" t="s">
        <v>2207</v>
      </c>
      <c r="G344" s="22" t="s">
        <v>2208</v>
      </c>
      <c r="H344" s="22" t="s">
        <v>2209</v>
      </c>
    </row>
    <row r="345" customHeight="1" spans="1:8">
      <c r="A345" s="23"/>
      <c r="B345" s="23"/>
      <c r="C345" s="20" t="s">
        <v>1426</v>
      </c>
      <c r="D345" s="21" t="s">
        <v>1427</v>
      </c>
      <c r="E345" s="22" t="s">
        <v>2210</v>
      </c>
      <c r="F345" s="22" t="s">
        <v>2211</v>
      </c>
      <c r="G345" s="22" t="s">
        <v>2208</v>
      </c>
      <c r="H345" s="22" t="s">
        <v>2209</v>
      </c>
    </row>
    <row r="346" customHeight="1" spans="1:8">
      <c r="A346" s="23"/>
      <c r="B346" s="23"/>
      <c r="C346" s="20" t="s">
        <v>1426</v>
      </c>
      <c r="D346" s="21" t="s">
        <v>1427</v>
      </c>
      <c r="E346" s="22" t="s">
        <v>2212</v>
      </c>
      <c r="F346" s="22" t="s">
        <v>1830</v>
      </c>
      <c r="G346" s="22" t="s">
        <v>2208</v>
      </c>
      <c r="H346" s="22" t="s">
        <v>2209</v>
      </c>
    </row>
    <row r="347" customHeight="1" spans="1:8">
      <c r="A347" s="23"/>
      <c r="B347" s="23"/>
      <c r="C347" s="20" t="s">
        <v>1426</v>
      </c>
      <c r="D347" s="21" t="s">
        <v>1438</v>
      </c>
      <c r="E347" s="22" t="s">
        <v>2213</v>
      </c>
      <c r="F347" s="22" t="s">
        <v>1948</v>
      </c>
      <c r="G347" s="22" t="s">
        <v>2208</v>
      </c>
      <c r="H347" s="22" t="s">
        <v>2214</v>
      </c>
    </row>
    <row r="348" customHeight="1" spans="1:8">
      <c r="A348" s="23"/>
      <c r="B348" s="23"/>
      <c r="C348" s="20" t="s">
        <v>1426</v>
      </c>
      <c r="D348" s="21" t="s">
        <v>1442</v>
      </c>
      <c r="E348" s="22" t="s">
        <v>2215</v>
      </c>
      <c r="F348" s="22" t="s">
        <v>1663</v>
      </c>
      <c r="G348" s="22" t="s">
        <v>2208</v>
      </c>
      <c r="H348" s="22" t="s">
        <v>2216</v>
      </c>
    </row>
    <row r="349" customHeight="1" spans="1:8">
      <c r="A349" s="23"/>
      <c r="B349" s="23"/>
      <c r="C349" s="20" t="s">
        <v>1426</v>
      </c>
      <c r="D349" s="21" t="s">
        <v>1450</v>
      </c>
      <c r="E349" s="22" t="s">
        <v>2217</v>
      </c>
      <c r="F349" s="22" t="s">
        <v>2218</v>
      </c>
      <c r="G349" s="22" t="s">
        <v>2208</v>
      </c>
      <c r="H349" s="22" t="s">
        <v>2219</v>
      </c>
    </row>
    <row r="350" customHeight="1" spans="1:8">
      <c r="A350" s="23"/>
      <c r="B350" s="23"/>
      <c r="C350" s="20" t="s">
        <v>1455</v>
      </c>
      <c r="D350" s="21" t="s">
        <v>1456</v>
      </c>
      <c r="E350" s="22" t="s">
        <v>2220</v>
      </c>
      <c r="F350" s="22" t="s">
        <v>2192</v>
      </c>
      <c r="G350" s="22" t="s">
        <v>2208</v>
      </c>
      <c r="H350" s="22" t="s">
        <v>2220</v>
      </c>
    </row>
    <row r="351" customHeight="1" spans="1:8">
      <c r="A351" s="23"/>
      <c r="B351" s="23"/>
      <c r="C351" s="20" t="s">
        <v>1455</v>
      </c>
      <c r="D351" s="21" t="s">
        <v>1460</v>
      </c>
      <c r="E351" s="22" t="s">
        <v>2221</v>
      </c>
      <c r="F351" s="22" t="s">
        <v>2222</v>
      </c>
      <c r="G351" s="22" t="s">
        <v>2208</v>
      </c>
      <c r="H351" s="22" t="s">
        <v>2221</v>
      </c>
    </row>
    <row r="352" customHeight="1" spans="1:8">
      <c r="A352" s="23"/>
      <c r="B352" s="23"/>
      <c r="C352" s="20" t="s">
        <v>1455</v>
      </c>
      <c r="D352" s="21" t="s">
        <v>1463</v>
      </c>
      <c r="E352" s="22" t="s">
        <v>2223</v>
      </c>
      <c r="F352" s="22" t="s">
        <v>1879</v>
      </c>
      <c r="G352" s="22" t="s">
        <v>2208</v>
      </c>
      <c r="H352" s="22" t="s">
        <v>2223</v>
      </c>
    </row>
    <row r="353" customHeight="1" spans="1:8">
      <c r="A353" s="23"/>
      <c r="B353" s="23"/>
      <c r="C353" s="20" t="s">
        <v>1455</v>
      </c>
      <c r="D353" s="21" t="s">
        <v>1465</v>
      </c>
      <c r="E353" s="22" t="s">
        <v>2224</v>
      </c>
      <c r="F353" s="22" t="s">
        <v>2225</v>
      </c>
      <c r="G353" s="22" t="s">
        <v>2208</v>
      </c>
      <c r="H353" s="22" t="s">
        <v>2224</v>
      </c>
    </row>
    <row r="354" customHeight="1" spans="1:8">
      <c r="A354" s="24"/>
      <c r="B354" s="24"/>
      <c r="C354" s="20" t="s">
        <v>1467</v>
      </c>
      <c r="D354" s="21" t="s">
        <v>1468</v>
      </c>
      <c r="E354" s="22" t="s">
        <v>2226</v>
      </c>
      <c r="F354" s="22" t="s">
        <v>1948</v>
      </c>
      <c r="G354" s="22" t="s">
        <v>2208</v>
      </c>
      <c r="H354" s="22" t="s">
        <v>2227</v>
      </c>
    </row>
    <row r="355" customHeight="1" spans="1:8">
      <c r="A355" s="16" t="s">
        <v>2228</v>
      </c>
      <c r="B355" s="17"/>
      <c r="C355" s="17"/>
      <c r="D355" s="17"/>
      <c r="E355" s="17"/>
      <c r="F355" s="17"/>
      <c r="G355" s="17"/>
      <c r="H355" s="17"/>
    </row>
    <row r="356" customHeight="1" spans="1:8">
      <c r="A356" s="16" t="s">
        <v>2229</v>
      </c>
      <c r="B356" s="17"/>
      <c r="C356" s="17"/>
      <c r="D356" s="17"/>
      <c r="E356" s="17"/>
      <c r="F356" s="17"/>
      <c r="G356" s="17"/>
      <c r="H356" s="17"/>
    </row>
    <row r="357" customHeight="1" spans="1:8">
      <c r="A357" s="16" t="s">
        <v>2230</v>
      </c>
      <c r="B357" s="17"/>
      <c r="C357" s="17"/>
      <c r="D357" s="17"/>
      <c r="E357" s="17"/>
      <c r="F357" s="17"/>
      <c r="G357" s="17"/>
      <c r="H357" s="17"/>
    </row>
    <row r="358" customHeight="1" spans="1:8">
      <c r="A358" s="18" t="s">
        <v>2231</v>
      </c>
      <c r="B358" s="19" t="s">
        <v>2232</v>
      </c>
      <c r="C358" s="20" t="s">
        <v>1426</v>
      </c>
      <c r="D358" s="21" t="s">
        <v>1427</v>
      </c>
      <c r="E358" s="22" t="s">
        <v>2233</v>
      </c>
      <c r="F358" s="22" t="s">
        <v>2234</v>
      </c>
      <c r="G358" s="22" t="s">
        <v>2235</v>
      </c>
      <c r="H358" s="22" t="s">
        <v>1069</v>
      </c>
    </row>
    <row r="359" customHeight="1" spans="1:8">
      <c r="A359" s="23"/>
      <c r="B359" s="23"/>
      <c r="C359" s="20" t="s">
        <v>1426</v>
      </c>
      <c r="D359" s="21" t="s">
        <v>1438</v>
      </c>
      <c r="E359" s="22" t="s">
        <v>2236</v>
      </c>
      <c r="F359" s="22" t="s">
        <v>2237</v>
      </c>
      <c r="G359" s="22" t="s">
        <v>2238</v>
      </c>
      <c r="H359" s="22" t="s">
        <v>1069</v>
      </c>
    </row>
    <row r="360" customHeight="1" spans="1:8">
      <c r="A360" s="23"/>
      <c r="B360" s="23"/>
      <c r="C360" s="20" t="s">
        <v>1426</v>
      </c>
      <c r="D360" s="21" t="s">
        <v>1442</v>
      </c>
      <c r="E360" s="22" t="s">
        <v>2239</v>
      </c>
      <c r="F360" s="22" t="s">
        <v>2240</v>
      </c>
      <c r="G360" s="22" t="s">
        <v>2241</v>
      </c>
      <c r="H360" s="22" t="s">
        <v>1069</v>
      </c>
    </row>
    <row r="361" customHeight="1" spans="1:8">
      <c r="A361" s="23"/>
      <c r="B361" s="23"/>
      <c r="C361" s="20" t="s">
        <v>1426</v>
      </c>
      <c r="D361" s="21" t="s">
        <v>1450</v>
      </c>
      <c r="E361" s="22" t="s">
        <v>2242</v>
      </c>
      <c r="F361" s="22" t="s">
        <v>2243</v>
      </c>
      <c r="G361" s="22" t="s">
        <v>2244</v>
      </c>
      <c r="H361" s="22" t="s">
        <v>1069</v>
      </c>
    </row>
    <row r="362" customHeight="1" spans="1:8">
      <c r="A362" s="23"/>
      <c r="B362" s="23"/>
      <c r="C362" s="20" t="s">
        <v>1455</v>
      </c>
      <c r="D362" s="21" t="s">
        <v>1456</v>
      </c>
      <c r="E362" s="22" t="s">
        <v>2245</v>
      </c>
      <c r="F362" s="22" t="s">
        <v>2246</v>
      </c>
      <c r="G362" s="22" t="s">
        <v>2247</v>
      </c>
      <c r="H362" s="22" t="s">
        <v>1069</v>
      </c>
    </row>
    <row r="363" customHeight="1" spans="1:8">
      <c r="A363" s="23"/>
      <c r="B363" s="23"/>
      <c r="C363" s="20" t="s">
        <v>1455</v>
      </c>
      <c r="D363" s="21" t="s">
        <v>1460</v>
      </c>
      <c r="E363" s="22" t="s">
        <v>2248</v>
      </c>
      <c r="F363" s="22" t="s">
        <v>2249</v>
      </c>
      <c r="G363" s="22" t="s">
        <v>2250</v>
      </c>
      <c r="H363" s="22" t="s">
        <v>1069</v>
      </c>
    </row>
    <row r="364" customHeight="1" spans="1:8">
      <c r="A364" s="24"/>
      <c r="B364" s="24"/>
      <c r="C364" s="20" t="s">
        <v>1467</v>
      </c>
      <c r="D364" s="21" t="s">
        <v>1468</v>
      </c>
      <c r="E364" s="22" t="s">
        <v>2251</v>
      </c>
      <c r="F364" s="22" t="s">
        <v>2252</v>
      </c>
      <c r="G364" s="22" t="s">
        <v>2253</v>
      </c>
      <c r="H364" s="22" t="s">
        <v>1069</v>
      </c>
    </row>
    <row r="365" customHeight="1" spans="1:8">
      <c r="A365" s="16" t="s">
        <v>2254</v>
      </c>
      <c r="B365" s="17"/>
      <c r="C365" s="17"/>
      <c r="D365" s="17"/>
      <c r="E365" s="17"/>
      <c r="F365" s="17"/>
      <c r="G365" s="17"/>
      <c r="H365" s="17"/>
    </row>
    <row r="366" customHeight="1" spans="1:8">
      <c r="A366" s="18" t="s">
        <v>2255</v>
      </c>
      <c r="B366" s="19" t="s">
        <v>2256</v>
      </c>
      <c r="C366" s="20" t="s">
        <v>1426</v>
      </c>
      <c r="D366" s="21" t="s">
        <v>1427</v>
      </c>
      <c r="E366" s="22" t="s">
        <v>2257</v>
      </c>
      <c r="F366" s="22" t="s">
        <v>2258</v>
      </c>
      <c r="G366" s="22" t="s">
        <v>2259</v>
      </c>
      <c r="H366" s="22" t="s">
        <v>1069</v>
      </c>
    </row>
    <row r="367" customHeight="1" spans="1:8">
      <c r="A367" s="23"/>
      <c r="B367" s="23"/>
      <c r="C367" s="20" t="s">
        <v>1426</v>
      </c>
      <c r="D367" s="21" t="s">
        <v>1427</v>
      </c>
      <c r="E367" s="22" t="s">
        <v>2260</v>
      </c>
      <c r="F367" s="22" t="s">
        <v>2261</v>
      </c>
      <c r="G367" s="22" t="s">
        <v>2262</v>
      </c>
      <c r="H367" s="22" t="s">
        <v>1069</v>
      </c>
    </row>
    <row r="368" customHeight="1" spans="1:8">
      <c r="A368" s="23"/>
      <c r="B368" s="23"/>
      <c r="C368" s="20" t="s">
        <v>1426</v>
      </c>
      <c r="D368" s="21" t="s">
        <v>1427</v>
      </c>
      <c r="E368" s="22" t="s">
        <v>2263</v>
      </c>
      <c r="F368" s="22" t="s">
        <v>2264</v>
      </c>
      <c r="G368" s="22" t="s">
        <v>2265</v>
      </c>
      <c r="H368" s="22" t="s">
        <v>1069</v>
      </c>
    </row>
    <row r="369" customHeight="1" spans="1:8">
      <c r="A369" s="23"/>
      <c r="B369" s="23"/>
      <c r="C369" s="20" t="s">
        <v>1426</v>
      </c>
      <c r="D369" s="21" t="s">
        <v>1427</v>
      </c>
      <c r="E369" s="22" t="s">
        <v>2266</v>
      </c>
      <c r="F369" s="22" t="s">
        <v>2267</v>
      </c>
      <c r="G369" s="22" t="s">
        <v>2268</v>
      </c>
      <c r="H369" s="22" t="s">
        <v>1069</v>
      </c>
    </row>
    <row r="370" customHeight="1" spans="1:8">
      <c r="A370" s="23"/>
      <c r="B370" s="23"/>
      <c r="C370" s="20" t="s">
        <v>1426</v>
      </c>
      <c r="D370" s="21" t="s">
        <v>1427</v>
      </c>
      <c r="E370" s="22" t="s">
        <v>2269</v>
      </c>
      <c r="F370" s="22" t="s">
        <v>2270</v>
      </c>
      <c r="G370" s="22" t="s">
        <v>2271</v>
      </c>
      <c r="H370" s="22" t="s">
        <v>1069</v>
      </c>
    </row>
    <row r="371" customHeight="1" spans="1:8">
      <c r="A371" s="23"/>
      <c r="B371" s="23"/>
      <c r="C371" s="20" t="s">
        <v>1426</v>
      </c>
      <c r="D371" s="21" t="s">
        <v>1427</v>
      </c>
      <c r="E371" s="22" t="s">
        <v>2272</v>
      </c>
      <c r="F371" s="22" t="s">
        <v>1429</v>
      </c>
      <c r="G371" s="22" t="s">
        <v>2273</v>
      </c>
      <c r="H371" s="22" t="s">
        <v>1069</v>
      </c>
    </row>
    <row r="372" customHeight="1" spans="1:8">
      <c r="A372" s="23"/>
      <c r="B372" s="23"/>
      <c r="C372" s="20" t="s">
        <v>1426</v>
      </c>
      <c r="D372" s="21" t="s">
        <v>1438</v>
      </c>
      <c r="E372" s="22" t="s">
        <v>2274</v>
      </c>
      <c r="F372" s="22" t="s">
        <v>2275</v>
      </c>
      <c r="G372" s="22" t="s">
        <v>2265</v>
      </c>
      <c r="H372" s="22" t="s">
        <v>1069</v>
      </c>
    </row>
    <row r="373" customHeight="1" spans="1:8">
      <c r="A373" s="23"/>
      <c r="B373" s="23"/>
      <c r="C373" s="20" t="s">
        <v>1426</v>
      </c>
      <c r="D373" s="21" t="s">
        <v>1438</v>
      </c>
      <c r="E373" s="22" t="s">
        <v>2276</v>
      </c>
      <c r="F373" s="22" t="s">
        <v>2277</v>
      </c>
      <c r="G373" s="22" t="s">
        <v>2278</v>
      </c>
      <c r="H373" s="22" t="s">
        <v>1069</v>
      </c>
    </row>
    <row r="374" customHeight="1" spans="1:8">
      <c r="A374" s="23"/>
      <c r="B374" s="23"/>
      <c r="C374" s="20" t="s">
        <v>1426</v>
      </c>
      <c r="D374" s="21" t="s">
        <v>1438</v>
      </c>
      <c r="E374" s="22" t="s">
        <v>2279</v>
      </c>
      <c r="F374" s="22" t="s">
        <v>2280</v>
      </c>
      <c r="G374" s="22" t="s">
        <v>2281</v>
      </c>
      <c r="H374" s="22" t="s">
        <v>1069</v>
      </c>
    </row>
    <row r="375" customHeight="1" spans="1:8">
      <c r="A375" s="23"/>
      <c r="B375" s="23"/>
      <c r="C375" s="20" t="s">
        <v>1426</v>
      </c>
      <c r="D375" s="21" t="s">
        <v>1442</v>
      </c>
      <c r="E375" s="22" t="s">
        <v>2274</v>
      </c>
      <c r="F375" s="22" t="s">
        <v>2282</v>
      </c>
      <c r="G375" s="22" t="s">
        <v>2265</v>
      </c>
      <c r="H375" s="22" t="s">
        <v>1069</v>
      </c>
    </row>
    <row r="376" customHeight="1" spans="1:8">
      <c r="A376" s="23"/>
      <c r="B376" s="23"/>
      <c r="C376" s="20" t="s">
        <v>1426</v>
      </c>
      <c r="D376" s="21" t="s">
        <v>1442</v>
      </c>
      <c r="E376" s="22" t="s">
        <v>2257</v>
      </c>
      <c r="F376" s="22" t="s">
        <v>2283</v>
      </c>
      <c r="G376" s="22" t="s">
        <v>2259</v>
      </c>
      <c r="H376" s="22" t="s">
        <v>1069</v>
      </c>
    </row>
    <row r="377" customHeight="1" spans="1:8">
      <c r="A377" s="23"/>
      <c r="B377" s="23"/>
      <c r="C377" s="20" t="s">
        <v>1426</v>
      </c>
      <c r="D377" s="21" t="s">
        <v>1442</v>
      </c>
      <c r="E377" s="22" t="s">
        <v>2284</v>
      </c>
      <c r="F377" s="22" t="s">
        <v>2285</v>
      </c>
      <c r="G377" s="22" t="s">
        <v>2286</v>
      </c>
      <c r="H377" s="22" t="s">
        <v>1069</v>
      </c>
    </row>
    <row r="378" customHeight="1" spans="1:8">
      <c r="A378" s="23"/>
      <c r="B378" s="23"/>
      <c r="C378" s="20" t="s">
        <v>1426</v>
      </c>
      <c r="D378" s="21" t="s">
        <v>1442</v>
      </c>
      <c r="E378" s="22" t="s">
        <v>2269</v>
      </c>
      <c r="F378" s="22" t="s">
        <v>2287</v>
      </c>
      <c r="G378" s="22" t="s">
        <v>2286</v>
      </c>
      <c r="H378" s="22" t="s">
        <v>1069</v>
      </c>
    </row>
    <row r="379" customHeight="1" spans="1:8">
      <c r="A379" s="23"/>
      <c r="B379" s="23"/>
      <c r="C379" s="20" t="s">
        <v>1426</v>
      </c>
      <c r="D379" s="21" t="s">
        <v>1450</v>
      </c>
      <c r="E379" s="22" t="s">
        <v>2257</v>
      </c>
      <c r="F379" s="22" t="s">
        <v>2288</v>
      </c>
      <c r="G379" s="22" t="s">
        <v>2259</v>
      </c>
      <c r="H379" s="22" t="s">
        <v>1069</v>
      </c>
    </row>
    <row r="380" customHeight="1" spans="1:8">
      <c r="A380" s="23"/>
      <c r="B380" s="23"/>
      <c r="C380" s="20" t="s">
        <v>1426</v>
      </c>
      <c r="D380" s="21" t="s">
        <v>1450</v>
      </c>
      <c r="E380" s="22" t="s">
        <v>2289</v>
      </c>
      <c r="F380" s="22" t="s">
        <v>2290</v>
      </c>
      <c r="G380" s="22" t="s">
        <v>2286</v>
      </c>
      <c r="H380" s="22" t="s">
        <v>1069</v>
      </c>
    </row>
    <row r="381" customHeight="1" spans="1:8">
      <c r="A381" s="23"/>
      <c r="B381" s="23"/>
      <c r="C381" s="20" t="s">
        <v>1426</v>
      </c>
      <c r="D381" s="21" t="s">
        <v>1450</v>
      </c>
      <c r="E381" s="22" t="s">
        <v>2291</v>
      </c>
      <c r="F381" s="22" t="s">
        <v>2292</v>
      </c>
      <c r="G381" s="22" t="s">
        <v>2293</v>
      </c>
      <c r="H381" s="22" t="s">
        <v>1069</v>
      </c>
    </row>
    <row r="382" customHeight="1" spans="1:8">
      <c r="A382" s="23"/>
      <c r="B382" s="23"/>
      <c r="C382" s="20" t="s">
        <v>1426</v>
      </c>
      <c r="D382" s="21" t="s">
        <v>1450</v>
      </c>
      <c r="E382" s="22" t="s">
        <v>2294</v>
      </c>
      <c r="F382" s="22" t="s">
        <v>2295</v>
      </c>
      <c r="G382" s="22" t="s">
        <v>2265</v>
      </c>
      <c r="H382" s="22" t="s">
        <v>1069</v>
      </c>
    </row>
    <row r="383" customHeight="1" spans="1:8">
      <c r="A383" s="23"/>
      <c r="B383" s="23"/>
      <c r="C383" s="20" t="s">
        <v>1455</v>
      </c>
      <c r="D383" s="21" t="s">
        <v>1456</v>
      </c>
      <c r="E383" s="22" t="s">
        <v>2296</v>
      </c>
      <c r="F383" s="22" t="s">
        <v>2297</v>
      </c>
      <c r="G383" s="22" t="s">
        <v>2265</v>
      </c>
      <c r="H383" s="22" t="s">
        <v>1069</v>
      </c>
    </row>
    <row r="384" customHeight="1" spans="1:8">
      <c r="A384" s="23"/>
      <c r="B384" s="23"/>
      <c r="C384" s="20" t="s">
        <v>1455</v>
      </c>
      <c r="D384" s="21" t="s">
        <v>1456</v>
      </c>
      <c r="E384" s="22" t="s">
        <v>2298</v>
      </c>
      <c r="F384" s="22" t="s">
        <v>2299</v>
      </c>
      <c r="G384" s="22" t="s">
        <v>2286</v>
      </c>
      <c r="H384" s="22" t="s">
        <v>1069</v>
      </c>
    </row>
    <row r="385" customHeight="1" spans="1:8">
      <c r="A385" s="23"/>
      <c r="B385" s="23"/>
      <c r="C385" s="20" t="s">
        <v>1455</v>
      </c>
      <c r="D385" s="21" t="s">
        <v>1460</v>
      </c>
      <c r="E385" s="22" t="s">
        <v>2300</v>
      </c>
      <c r="F385" s="22" t="s">
        <v>2301</v>
      </c>
      <c r="G385" s="22" t="s">
        <v>2265</v>
      </c>
      <c r="H385" s="22" t="s">
        <v>1069</v>
      </c>
    </row>
    <row r="386" customHeight="1" spans="1:8">
      <c r="A386" s="23"/>
      <c r="B386" s="23"/>
      <c r="C386" s="20" t="s">
        <v>1455</v>
      </c>
      <c r="D386" s="21" t="s">
        <v>1460</v>
      </c>
      <c r="E386" s="22" t="s">
        <v>2302</v>
      </c>
      <c r="F386" s="22" t="s">
        <v>2303</v>
      </c>
      <c r="G386" s="22" t="s">
        <v>2293</v>
      </c>
      <c r="H386" s="22" t="s">
        <v>1069</v>
      </c>
    </row>
    <row r="387" customHeight="1" spans="1:8">
      <c r="A387" s="23"/>
      <c r="B387" s="23"/>
      <c r="C387" s="20" t="s">
        <v>1455</v>
      </c>
      <c r="D387" s="21" t="s">
        <v>1460</v>
      </c>
      <c r="E387" s="22" t="s">
        <v>2298</v>
      </c>
      <c r="F387" s="22" t="s">
        <v>2304</v>
      </c>
      <c r="G387" s="22" t="s">
        <v>2286</v>
      </c>
      <c r="H387" s="22" t="s">
        <v>1069</v>
      </c>
    </row>
    <row r="388" customHeight="1" spans="1:8">
      <c r="A388" s="23"/>
      <c r="B388" s="23"/>
      <c r="C388" s="20" t="s">
        <v>1455</v>
      </c>
      <c r="D388" s="21" t="s">
        <v>1465</v>
      </c>
      <c r="E388" s="22" t="s">
        <v>2305</v>
      </c>
      <c r="F388" s="22" t="s">
        <v>2306</v>
      </c>
      <c r="G388" s="22" t="s">
        <v>2307</v>
      </c>
      <c r="H388" s="22" t="s">
        <v>1069</v>
      </c>
    </row>
    <row r="389" customHeight="1" spans="1:8">
      <c r="A389" s="24"/>
      <c r="B389" s="24"/>
      <c r="C389" s="20" t="s">
        <v>1467</v>
      </c>
      <c r="D389" s="21" t="s">
        <v>1468</v>
      </c>
      <c r="E389" s="22" t="s">
        <v>2308</v>
      </c>
      <c r="F389" s="22" t="s">
        <v>1480</v>
      </c>
      <c r="G389" s="22" t="s">
        <v>2307</v>
      </c>
      <c r="H389" s="22" t="s">
        <v>1069</v>
      </c>
    </row>
    <row r="390" customHeight="1" spans="1:8">
      <c r="A390" s="16" t="s">
        <v>2309</v>
      </c>
      <c r="B390" s="17"/>
      <c r="C390" s="17"/>
      <c r="D390" s="17"/>
      <c r="E390" s="17"/>
      <c r="F390" s="17"/>
      <c r="G390" s="17"/>
      <c r="H390" s="17"/>
    </row>
    <row r="391" customHeight="1" spans="1:8">
      <c r="A391" s="16" t="s">
        <v>2310</v>
      </c>
      <c r="B391" s="17"/>
      <c r="C391" s="17"/>
      <c r="D391" s="17"/>
      <c r="E391" s="17"/>
      <c r="F391" s="17"/>
      <c r="G391" s="17"/>
      <c r="H391" s="17"/>
    </row>
    <row r="392" customHeight="1" spans="1:8">
      <c r="A392" s="18" t="s">
        <v>2311</v>
      </c>
      <c r="B392" s="19" t="s">
        <v>2312</v>
      </c>
      <c r="C392" s="20" t="s">
        <v>1426</v>
      </c>
      <c r="D392" s="21" t="s">
        <v>1427</v>
      </c>
      <c r="E392" s="22" t="s">
        <v>2313</v>
      </c>
      <c r="F392" s="22" t="s">
        <v>2314</v>
      </c>
      <c r="G392" s="22" t="s">
        <v>2315</v>
      </c>
      <c r="H392" s="22" t="s">
        <v>2316</v>
      </c>
    </row>
    <row r="393" customHeight="1" spans="1:8">
      <c r="A393" s="23"/>
      <c r="B393" s="23"/>
      <c r="C393" s="20" t="s">
        <v>1426</v>
      </c>
      <c r="D393" s="21" t="s">
        <v>1427</v>
      </c>
      <c r="E393" s="22" t="s">
        <v>2317</v>
      </c>
      <c r="F393" s="22" t="s">
        <v>2318</v>
      </c>
      <c r="G393" s="22" t="s">
        <v>2319</v>
      </c>
      <c r="H393" s="22" t="s">
        <v>2320</v>
      </c>
    </row>
    <row r="394" customHeight="1" spans="1:8">
      <c r="A394" s="23"/>
      <c r="B394" s="23"/>
      <c r="C394" s="20" t="s">
        <v>1426</v>
      </c>
      <c r="D394" s="21" t="s">
        <v>1427</v>
      </c>
      <c r="E394" s="22" t="s">
        <v>2321</v>
      </c>
      <c r="F394" s="22" t="s">
        <v>2322</v>
      </c>
      <c r="G394" s="22" t="s">
        <v>2319</v>
      </c>
      <c r="H394" s="22" t="s">
        <v>2323</v>
      </c>
    </row>
    <row r="395" customHeight="1" spans="1:8">
      <c r="A395" s="23"/>
      <c r="B395" s="23"/>
      <c r="C395" s="20" t="s">
        <v>1426</v>
      </c>
      <c r="D395" s="21" t="s">
        <v>1427</v>
      </c>
      <c r="E395" s="22" t="s">
        <v>2324</v>
      </c>
      <c r="F395" s="22" t="s">
        <v>2325</v>
      </c>
      <c r="G395" s="22" t="s">
        <v>2319</v>
      </c>
      <c r="H395" s="22" t="s">
        <v>2325</v>
      </c>
    </row>
    <row r="396" customHeight="1" spans="1:8">
      <c r="A396" s="23"/>
      <c r="B396" s="23"/>
      <c r="C396" s="20" t="s">
        <v>1426</v>
      </c>
      <c r="D396" s="21" t="s">
        <v>1427</v>
      </c>
      <c r="E396" s="22" t="s">
        <v>2326</v>
      </c>
      <c r="F396" s="22" t="s">
        <v>2327</v>
      </c>
      <c r="G396" s="22" t="s">
        <v>2319</v>
      </c>
      <c r="H396" s="22" t="s">
        <v>2327</v>
      </c>
    </row>
    <row r="397" customHeight="1" spans="1:8">
      <c r="A397" s="23"/>
      <c r="B397" s="23"/>
      <c r="C397" s="20" t="s">
        <v>1426</v>
      </c>
      <c r="D397" s="21" t="s">
        <v>1438</v>
      </c>
      <c r="E397" s="22" t="s">
        <v>2328</v>
      </c>
      <c r="F397" s="22" t="s">
        <v>2329</v>
      </c>
      <c r="G397" s="22" t="s">
        <v>2330</v>
      </c>
      <c r="H397" s="22" t="s">
        <v>2331</v>
      </c>
    </row>
    <row r="398" customHeight="1" spans="1:8">
      <c r="A398" s="23"/>
      <c r="B398" s="23"/>
      <c r="C398" s="20" t="s">
        <v>1426</v>
      </c>
      <c r="D398" s="21" t="s">
        <v>1442</v>
      </c>
      <c r="E398" s="22" t="s">
        <v>2332</v>
      </c>
      <c r="F398" s="22" t="s">
        <v>2333</v>
      </c>
      <c r="G398" s="22" t="s">
        <v>2334</v>
      </c>
      <c r="H398" s="22" t="s">
        <v>2333</v>
      </c>
    </row>
    <row r="399" customHeight="1" spans="1:8">
      <c r="A399" s="23"/>
      <c r="B399" s="23"/>
      <c r="C399" s="20" t="s">
        <v>1426</v>
      </c>
      <c r="D399" s="21" t="s">
        <v>1450</v>
      </c>
      <c r="E399" s="22" t="s">
        <v>2335</v>
      </c>
      <c r="F399" s="22" t="s">
        <v>2336</v>
      </c>
      <c r="G399" s="22" t="s">
        <v>2337</v>
      </c>
      <c r="H399" s="22" t="s">
        <v>2338</v>
      </c>
    </row>
    <row r="400" customHeight="1" spans="1:8">
      <c r="A400" s="23"/>
      <c r="B400" s="23"/>
      <c r="C400" s="20" t="s">
        <v>1455</v>
      </c>
      <c r="D400" s="21" t="s">
        <v>1460</v>
      </c>
      <c r="E400" s="22" t="s">
        <v>2339</v>
      </c>
      <c r="F400" s="22" t="s">
        <v>2340</v>
      </c>
      <c r="G400" s="22" t="s">
        <v>2341</v>
      </c>
      <c r="H400" s="22" t="s">
        <v>2340</v>
      </c>
    </row>
    <row r="401" customHeight="1" spans="1:8">
      <c r="A401" s="23"/>
      <c r="B401" s="23"/>
      <c r="C401" s="20" t="s">
        <v>1455</v>
      </c>
      <c r="D401" s="21" t="s">
        <v>1465</v>
      </c>
      <c r="E401" s="22" t="s">
        <v>2342</v>
      </c>
      <c r="F401" s="22" t="s">
        <v>2343</v>
      </c>
      <c r="G401" s="22" t="s">
        <v>2344</v>
      </c>
      <c r="H401" s="22" t="s">
        <v>2343</v>
      </c>
    </row>
    <row r="402" customHeight="1" spans="1:8">
      <c r="A402" s="24"/>
      <c r="B402" s="24"/>
      <c r="C402" s="20" t="s">
        <v>1467</v>
      </c>
      <c r="D402" s="21" t="s">
        <v>1468</v>
      </c>
      <c r="E402" s="22" t="s">
        <v>2345</v>
      </c>
      <c r="F402" s="22" t="s">
        <v>2346</v>
      </c>
      <c r="G402" s="22" t="s">
        <v>2347</v>
      </c>
      <c r="H402" s="22" t="s">
        <v>2348</v>
      </c>
    </row>
    <row r="403" customHeight="1" spans="1:8">
      <c r="A403" s="18" t="s">
        <v>2349</v>
      </c>
      <c r="B403" s="19" t="s">
        <v>2350</v>
      </c>
      <c r="C403" s="20" t="s">
        <v>1426</v>
      </c>
      <c r="D403" s="21" t="s">
        <v>1427</v>
      </c>
      <c r="E403" s="22" t="s">
        <v>2351</v>
      </c>
      <c r="F403" s="22" t="s">
        <v>2352</v>
      </c>
      <c r="G403" s="22" t="s">
        <v>2353</v>
      </c>
      <c r="H403" s="22" t="s">
        <v>2354</v>
      </c>
    </row>
    <row r="404" customHeight="1" spans="1:8">
      <c r="A404" s="23"/>
      <c r="B404" s="23"/>
      <c r="C404" s="20" t="s">
        <v>1426</v>
      </c>
      <c r="D404" s="21" t="s">
        <v>1438</v>
      </c>
      <c r="E404" s="22" t="s">
        <v>2355</v>
      </c>
      <c r="F404" s="22" t="s">
        <v>2329</v>
      </c>
      <c r="G404" s="22" t="s">
        <v>2356</v>
      </c>
      <c r="H404" s="22" t="s">
        <v>2357</v>
      </c>
    </row>
    <row r="405" customHeight="1" spans="1:8">
      <c r="A405" s="23"/>
      <c r="B405" s="23"/>
      <c r="C405" s="20" t="s">
        <v>1426</v>
      </c>
      <c r="D405" s="21" t="s">
        <v>1438</v>
      </c>
      <c r="E405" s="22" t="s">
        <v>2358</v>
      </c>
      <c r="F405" s="22" t="s">
        <v>2359</v>
      </c>
      <c r="G405" s="22" t="s">
        <v>2356</v>
      </c>
      <c r="H405" s="22" t="s">
        <v>2360</v>
      </c>
    </row>
    <row r="406" customHeight="1" spans="1:8">
      <c r="A406" s="23"/>
      <c r="B406" s="23"/>
      <c r="C406" s="20" t="s">
        <v>1426</v>
      </c>
      <c r="D406" s="21" t="s">
        <v>1438</v>
      </c>
      <c r="E406" s="22" t="s">
        <v>2361</v>
      </c>
      <c r="F406" s="22" t="s">
        <v>1563</v>
      </c>
      <c r="G406" s="22" t="s">
        <v>2356</v>
      </c>
      <c r="H406" s="22" t="s">
        <v>2356</v>
      </c>
    </row>
    <row r="407" customHeight="1" spans="1:8">
      <c r="A407" s="23"/>
      <c r="B407" s="23"/>
      <c r="C407" s="20" t="s">
        <v>1426</v>
      </c>
      <c r="D407" s="21" t="s">
        <v>1442</v>
      </c>
      <c r="E407" s="22" t="s">
        <v>2362</v>
      </c>
      <c r="F407" s="22" t="s">
        <v>2363</v>
      </c>
      <c r="G407" s="22" t="s">
        <v>2356</v>
      </c>
      <c r="H407" s="22" t="s">
        <v>2357</v>
      </c>
    </row>
    <row r="408" customHeight="1" spans="1:8">
      <c r="A408" s="23"/>
      <c r="B408" s="23"/>
      <c r="C408" s="20" t="s">
        <v>1426</v>
      </c>
      <c r="D408" s="21" t="s">
        <v>1450</v>
      </c>
      <c r="E408" s="22" t="s">
        <v>2364</v>
      </c>
      <c r="F408" s="22" t="s">
        <v>2365</v>
      </c>
      <c r="G408" s="22" t="s">
        <v>2366</v>
      </c>
      <c r="H408" s="22" t="s">
        <v>2367</v>
      </c>
    </row>
    <row r="409" customHeight="1" spans="1:8">
      <c r="A409" s="23"/>
      <c r="B409" s="23"/>
      <c r="C409" s="20" t="s">
        <v>1455</v>
      </c>
      <c r="D409" s="21" t="s">
        <v>1460</v>
      </c>
      <c r="E409" s="22" t="s">
        <v>2339</v>
      </c>
      <c r="F409" s="22" t="s">
        <v>2368</v>
      </c>
      <c r="G409" s="22" t="s">
        <v>2356</v>
      </c>
      <c r="H409" s="22" t="s">
        <v>2369</v>
      </c>
    </row>
    <row r="410" customHeight="1" spans="1:8">
      <c r="A410" s="23"/>
      <c r="B410" s="23"/>
      <c r="C410" s="20" t="s">
        <v>1455</v>
      </c>
      <c r="D410" s="21" t="s">
        <v>1465</v>
      </c>
      <c r="E410" s="22" t="s">
        <v>2342</v>
      </c>
      <c r="F410" s="22" t="s">
        <v>2370</v>
      </c>
      <c r="G410" s="22" t="s">
        <v>2356</v>
      </c>
      <c r="H410" s="22" t="s">
        <v>2370</v>
      </c>
    </row>
    <row r="411" customHeight="1" spans="1:8">
      <c r="A411" s="24"/>
      <c r="B411" s="24"/>
      <c r="C411" s="20" t="s">
        <v>1467</v>
      </c>
      <c r="D411" s="21" t="s">
        <v>1468</v>
      </c>
      <c r="E411" s="22" t="s">
        <v>2371</v>
      </c>
      <c r="F411" s="22" t="s">
        <v>2346</v>
      </c>
      <c r="G411" s="22" t="s">
        <v>2356</v>
      </c>
      <c r="H411" s="22" t="s">
        <v>2372</v>
      </c>
    </row>
    <row r="412" customHeight="1" spans="1:8">
      <c r="A412" s="18" t="s">
        <v>2373</v>
      </c>
      <c r="B412" s="19" t="s">
        <v>2374</v>
      </c>
      <c r="C412" s="20" t="s">
        <v>1426</v>
      </c>
      <c r="D412" s="21" t="s">
        <v>1427</v>
      </c>
      <c r="E412" s="22" t="s">
        <v>2375</v>
      </c>
      <c r="F412" s="22" t="s">
        <v>2376</v>
      </c>
      <c r="G412" s="22" t="s">
        <v>2377</v>
      </c>
      <c r="H412" s="22" t="s">
        <v>2376</v>
      </c>
    </row>
    <row r="413" customHeight="1" spans="1:8">
      <c r="A413" s="23"/>
      <c r="B413" s="23"/>
      <c r="C413" s="20" t="s">
        <v>1426</v>
      </c>
      <c r="D413" s="21" t="s">
        <v>1427</v>
      </c>
      <c r="E413" s="22" t="s">
        <v>2378</v>
      </c>
      <c r="F413" s="22" t="s">
        <v>2379</v>
      </c>
      <c r="G413" s="22" t="s">
        <v>2380</v>
      </c>
      <c r="H413" s="22" t="s">
        <v>2379</v>
      </c>
    </row>
    <row r="414" customHeight="1" spans="1:8">
      <c r="A414" s="23"/>
      <c r="B414" s="23"/>
      <c r="C414" s="20" t="s">
        <v>1426</v>
      </c>
      <c r="D414" s="21" t="s">
        <v>1427</v>
      </c>
      <c r="E414" s="22" t="s">
        <v>2381</v>
      </c>
      <c r="F414" s="22" t="s">
        <v>2382</v>
      </c>
      <c r="G414" s="22" t="s">
        <v>2383</v>
      </c>
      <c r="H414" s="22" t="s">
        <v>2382</v>
      </c>
    </row>
    <row r="415" customHeight="1" spans="1:8">
      <c r="A415" s="23"/>
      <c r="B415" s="23"/>
      <c r="C415" s="20" t="s">
        <v>1426</v>
      </c>
      <c r="D415" s="21" t="s">
        <v>1427</v>
      </c>
      <c r="E415" s="22" t="s">
        <v>2384</v>
      </c>
      <c r="F415" s="22" t="s">
        <v>2385</v>
      </c>
      <c r="G415" s="22" t="s">
        <v>2386</v>
      </c>
      <c r="H415" s="22" t="s">
        <v>2385</v>
      </c>
    </row>
    <row r="416" customHeight="1" spans="1:8">
      <c r="A416" s="23"/>
      <c r="B416" s="23"/>
      <c r="C416" s="20" t="s">
        <v>1426</v>
      </c>
      <c r="D416" s="21" t="s">
        <v>1427</v>
      </c>
      <c r="E416" s="22" t="s">
        <v>2387</v>
      </c>
      <c r="F416" s="22" t="s">
        <v>2388</v>
      </c>
      <c r="G416" s="22" t="s">
        <v>2389</v>
      </c>
      <c r="H416" s="22" t="s">
        <v>2388</v>
      </c>
    </row>
    <row r="417" customHeight="1" spans="1:8">
      <c r="A417" s="23"/>
      <c r="B417" s="23"/>
      <c r="C417" s="20" t="s">
        <v>1426</v>
      </c>
      <c r="D417" s="21" t="s">
        <v>1427</v>
      </c>
      <c r="E417" s="22" t="s">
        <v>2390</v>
      </c>
      <c r="F417" s="22" t="s">
        <v>2318</v>
      </c>
      <c r="G417" s="22" t="s">
        <v>2391</v>
      </c>
      <c r="H417" s="22" t="s">
        <v>2392</v>
      </c>
    </row>
    <row r="418" customHeight="1" spans="1:8">
      <c r="A418" s="23"/>
      <c r="B418" s="23"/>
      <c r="C418" s="20" t="s">
        <v>1426</v>
      </c>
      <c r="D418" s="21" t="s">
        <v>1427</v>
      </c>
      <c r="E418" s="22" t="s">
        <v>2393</v>
      </c>
      <c r="F418" s="22" t="s">
        <v>2394</v>
      </c>
      <c r="G418" s="22" t="s">
        <v>2395</v>
      </c>
      <c r="H418" s="22" t="s">
        <v>2394</v>
      </c>
    </row>
    <row r="419" customHeight="1" spans="1:8">
      <c r="A419" s="23"/>
      <c r="B419" s="23"/>
      <c r="C419" s="20" t="s">
        <v>1426</v>
      </c>
      <c r="D419" s="21" t="s">
        <v>1427</v>
      </c>
      <c r="E419" s="22" t="s">
        <v>2396</v>
      </c>
      <c r="F419" s="22" t="s">
        <v>2397</v>
      </c>
      <c r="G419" s="22" t="s">
        <v>2398</v>
      </c>
      <c r="H419" s="22" t="s">
        <v>2399</v>
      </c>
    </row>
    <row r="420" customHeight="1" spans="1:8">
      <c r="A420" s="23"/>
      <c r="B420" s="23"/>
      <c r="C420" s="20" t="s">
        <v>1426</v>
      </c>
      <c r="D420" s="21" t="s">
        <v>1438</v>
      </c>
      <c r="E420" s="22" t="s">
        <v>2400</v>
      </c>
      <c r="F420" s="22" t="s">
        <v>2329</v>
      </c>
      <c r="G420" s="22" t="s">
        <v>2401</v>
      </c>
      <c r="H420" s="22" t="s">
        <v>2402</v>
      </c>
    </row>
    <row r="421" customHeight="1" spans="1:8">
      <c r="A421" s="23"/>
      <c r="B421" s="23"/>
      <c r="C421" s="20" t="s">
        <v>1426</v>
      </c>
      <c r="D421" s="21" t="s">
        <v>1442</v>
      </c>
      <c r="E421" s="22" t="s">
        <v>2403</v>
      </c>
      <c r="F421" s="22" t="s">
        <v>2404</v>
      </c>
      <c r="G421" s="22" t="s">
        <v>2405</v>
      </c>
      <c r="H421" s="22" t="s">
        <v>2406</v>
      </c>
    </row>
    <row r="422" customHeight="1" spans="1:8">
      <c r="A422" s="23"/>
      <c r="B422" s="23"/>
      <c r="C422" s="20" t="s">
        <v>1426</v>
      </c>
      <c r="D422" s="21" t="s">
        <v>1450</v>
      </c>
      <c r="E422" s="22" t="s">
        <v>2407</v>
      </c>
      <c r="F422" s="22" t="s">
        <v>2408</v>
      </c>
      <c r="G422" s="22" t="s">
        <v>2409</v>
      </c>
      <c r="H422" s="22" t="s">
        <v>2410</v>
      </c>
    </row>
    <row r="423" customHeight="1" spans="1:8">
      <c r="A423" s="23"/>
      <c r="B423" s="23"/>
      <c r="C423" s="20" t="s">
        <v>1426</v>
      </c>
      <c r="D423" s="21" t="s">
        <v>1450</v>
      </c>
      <c r="E423" s="22" t="s">
        <v>2411</v>
      </c>
      <c r="F423" s="22" t="s">
        <v>2412</v>
      </c>
      <c r="G423" s="22" t="s">
        <v>2413</v>
      </c>
      <c r="H423" s="22" t="s">
        <v>2414</v>
      </c>
    </row>
    <row r="424" customHeight="1" spans="1:8">
      <c r="A424" s="23"/>
      <c r="B424" s="23"/>
      <c r="C424" s="20" t="s">
        <v>1426</v>
      </c>
      <c r="D424" s="21" t="s">
        <v>1450</v>
      </c>
      <c r="E424" s="22" t="s">
        <v>2415</v>
      </c>
      <c r="F424" s="22" t="s">
        <v>2416</v>
      </c>
      <c r="G424" s="22" t="s">
        <v>2417</v>
      </c>
      <c r="H424" s="22" t="s">
        <v>2418</v>
      </c>
    </row>
    <row r="425" customHeight="1" spans="1:8">
      <c r="A425" s="23"/>
      <c r="B425" s="23"/>
      <c r="C425" s="20" t="s">
        <v>1426</v>
      </c>
      <c r="D425" s="21" t="s">
        <v>1450</v>
      </c>
      <c r="E425" s="22" t="s">
        <v>2419</v>
      </c>
      <c r="F425" s="22" t="s">
        <v>2420</v>
      </c>
      <c r="G425" s="22" t="s">
        <v>2421</v>
      </c>
      <c r="H425" s="22" t="s">
        <v>2422</v>
      </c>
    </row>
    <row r="426" customHeight="1" spans="1:8">
      <c r="A426" s="23"/>
      <c r="B426" s="23"/>
      <c r="C426" s="20" t="s">
        <v>1426</v>
      </c>
      <c r="D426" s="21" t="s">
        <v>1450</v>
      </c>
      <c r="E426" s="22" t="s">
        <v>2423</v>
      </c>
      <c r="F426" s="22" t="s">
        <v>2424</v>
      </c>
      <c r="G426" s="22" t="s">
        <v>2425</v>
      </c>
      <c r="H426" s="22" t="s">
        <v>2426</v>
      </c>
    </row>
    <row r="427" customHeight="1" spans="1:8">
      <c r="A427" s="23"/>
      <c r="B427" s="23"/>
      <c r="C427" s="20" t="s">
        <v>1426</v>
      </c>
      <c r="D427" s="21" t="s">
        <v>1450</v>
      </c>
      <c r="E427" s="22" t="s">
        <v>2427</v>
      </c>
      <c r="F427" s="22" t="s">
        <v>2428</v>
      </c>
      <c r="G427" s="22" t="s">
        <v>2429</v>
      </c>
      <c r="H427" s="22" t="s">
        <v>2430</v>
      </c>
    </row>
    <row r="428" customHeight="1" spans="1:8">
      <c r="A428" s="23"/>
      <c r="B428" s="23"/>
      <c r="C428" s="20" t="s">
        <v>1426</v>
      </c>
      <c r="D428" s="21" t="s">
        <v>1450</v>
      </c>
      <c r="E428" s="22" t="s">
        <v>2431</v>
      </c>
      <c r="F428" s="22" t="s">
        <v>2432</v>
      </c>
      <c r="G428" s="22" t="s">
        <v>2433</v>
      </c>
      <c r="H428" s="22" t="s">
        <v>2434</v>
      </c>
    </row>
    <row r="429" customHeight="1" spans="1:8">
      <c r="A429" s="23"/>
      <c r="B429" s="23"/>
      <c r="C429" s="20" t="s">
        <v>1426</v>
      </c>
      <c r="D429" s="21" t="s">
        <v>1450</v>
      </c>
      <c r="E429" s="22" t="s">
        <v>2435</v>
      </c>
      <c r="F429" s="22" t="s">
        <v>2436</v>
      </c>
      <c r="G429" s="22" t="s">
        <v>2437</v>
      </c>
      <c r="H429" s="22" t="s">
        <v>2438</v>
      </c>
    </row>
    <row r="430" customHeight="1" spans="1:8">
      <c r="A430" s="23"/>
      <c r="B430" s="23"/>
      <c r="C430" s="20" t="s">
        <v>1426</v>
      </c>
      <c r="D430" s="21" t="s">
        <v>1450</v>
      </c>
      <c r="E430" s="22" t="s">
        <v>2439</v>
      </c>
      <c r="F430" s="22" t="s">
        <v>2440</v>
      </c>
      <c r="G430" s="22" t="s">
        <v>2441</v>
      </c>
      <c r="H430" s="22" t="s">
        <v>2442</v>
      </c>
    </row>
    <row r="431" customHeight="1" spans="1:8">
      <c r="A431" s="23"/>
      <c r="B431" s="23"/>
      <c r="C431" s="20" t="s">
        <v>1455</v>
      </c>
      <c r="D431" s="21" t="s">
        <v>1460</v>
      </c>
      <c r="E431" s="22" t="s">
        <v>2443</v>
      </c>
      <c r="F431" s="22" t="s">
        <v>2444</v>
      </c>
      <c r="G431" s="22" t="s">
        <v>2444</v>
      </c>
      <c r="H431" s="22" t="s">
        <v>2444</v>
      </c>
    </row>
    <row r="432" customHeight="1" spans="1:8">
      <c r="A432" s="23"/>
      <c r="B432" s="23"/>
      <c r="C432" s="20" t="s">
        <v>1455</v>
      </c>
      <c r="D432" s="21" t="s">
        <v>1465</v>
      </c>
      <c r="E432" s="22" t="s">
        <v>2342</v>
      </c>
      <c r="F432" s="22" t="s">
        <v>2343</v>
      </c>
      <c r="G432" s="22" t="s">
        <v>2343</v>
      </c>
      <c r="H432" s="22" t="s">
        <v>2343</v>
      </c>
    </row>
    <row r="433" customHeight="1" spans="1:8">
      <c r="A433" s="24"/>
      <c r="B433" s="24"/>
      <c r="C433" s="20" t="s">
        <v>1467</v>
      </c>
      <c r="D433" s="21" t="s">
        <v>1468</v>
      </c>
      <c r="E433" s="22" t="s">
        <v>2445</v>
      </c>
      <c r="F433" s="22" t="s">
        <v>2446</v>
      </c>
      <c r="G433" s="22" t="s">
        <v>2446</v>
      </c>
      <c r="H433" s="22" t="s">
        <v>2446</v>
      </c>
    </row>
    <row r="434" customHeight="1" spans="1:8">
      <c r="A434" s="16" t="s">
        <v>2447</v>
      </c>
      <c r="B434" s="17"/>
      <c r="C434" s="17"/>
      <c r="D434" s="17"/>
      <c r="E434" s="17"/>
      <c r="F434" s="17"/>
      <c r="G434" s="17"/>
      <c r="H434" s="17"/>
    </row>
    <row r="435" customHeight="1" spans="1:8">
      <c r="A435" s="16" t="s">
        <v>2448</v>
      </c>
      <c r="B435" s="17"/>
      <c r="C435" s="17"/>
      <c r="D435" s="17"/>
      <c r="E435" s="17"/>
      <c r="F435" s="17"/>
      <c r="G435" s="17"/>
      <c r="H435" s="17"/>
    </row>
    <row r="436" customHeight="1" spans="1:8">
      <c r="A436" s="18" t="s">
        <v>2449</v>
      </c>
      <c r="B436" s="19" t="s">
        <v>2450</v>
      </c>
      <c r="C436" s="20" t="s">
        <v>1426</v>
      </c>
      <c r="D436" s="21" t="s">
        <v>1427</v>
      </c>
      <c r="E436" s="22" t="s">
        <v>2451</v>
      </c>
      <c r="F436" s="22" t="s">
        <v>2452</v>
      </c>
      <c r="G436" s="22" t="s">
        <v>2453</v>
      </c>
      <c r="H436" s="22" t="s">
        <v>2454</v>
      </c>
    </row>
    <row r="437" customHeight="1" spans="1:8">
      <c r="A437" s="23"/>
      <c r="B437" s="23"/>
      <c r="C437" s="20" t="s">
        <v>1426</v>
      </c>
      <c r="D437" s="21" t="s">
        <v>1427</v>
      </c>
      <c r="E437" s="22" t="s">
        <v>2455</v>
      </c>
      <c r="F437" s="22" t="s">
        <v>2016</v>
      </c>
      <c r="G437" s="22" t="s">
        <v>2456</v>
      </c>
      <c r="H437" s="22" t="s">
        <v>2454</v>
      </c>
    </row>
    <row r="438" customHeight="1" spans="1:8">
      <c r="A438" s="23"/>
      <c r="B438" s="23"/>
      <c r="C438" s="20" t="s">
        <v>1426</v>
      </c>
      <c r="D438" s="21" t="s">
        <v>1438</v>
      </c>
      <c r="E438" s="22" t="s">
        <v>2457</v>
      </c>
      <c r="F438" s="22" t="s">
        <v>1551</v>
      </c>
      <c r="G438" s="22" t="s">
        <v>2453</v>
      </c>
      <c r="H438" s="22" t="s">
        <v>2454</v>
      </c>
    </row>
    <row r="439" customHeight="1" spans="1:8">
      <c r="A439" s="23"/>
      <c r="B439" s="23"/>
      <c r="C439" s="20" t="s">
        <v>1426</v>
      </c>
      <c r="D439" s="21" t="s">
        <v>1442</v>
      </c>
      <c r="E439" s="22" t="s">
        <v>2458</v>
      </c>
      <c r="F439" s="22" t="s">
        <v>2459</v>
      </c>
      <c r="G439" s="22" t="s">
        <v>2460</v>
      </c>
      <c r="H439" s="22" t="s">
        <v>2454</v>
      </c>
    </row>
    <row r="440" customHeight="1" spans="1:8">
      <c r="A440" s="23"/>
      <c r="B440" s="23"/>
      <c r="C440" s="20" t="s">
        <v>1426</v>
      </c>
      <c r="D440" s="21" t="s">
        <v>1450</v>
      </c>
      <c r="E440" s="22" t="s">
        <v>2461</v>
      </c>
      <c r="F440" s="22" t="s">
        <v>2462</v>
      </c>
      <c r="G440" s="22" t="s">
        <v>2463</v>
      </c>
      <c r="H440" s="22" t="s">
        <v>2464</v>
      </c>
    </row>
    <row r="441" customHeight="1" spans="1:8">
      <c r="A441" s="23"/>
      <c r="B441" s="23"/>
      <c r="C441" s="20" t="s">
        <v>1455</v>
      </c>
      <c r="D441" s="21" t="s">
        <v>1460</v>
      </c>
      <c r="E441" s="22" t="s">
        <v>2465</v>
      </c>
      <c r="F441" s="22" t="s">
        <v>2466</v>
      </c>
      <c r="G441" s="22" t="s">
        <v>2467</v>
      </c>
      <c r="H441" s="22" t="s">
        <v>2454</v>
      </c>
    </row>
    <row r="442" customHeight="1" spans="1:8">
      <c r="A442" s="23"/>
      <c r="B442" s="23"/>
      <c r="C442" s="20" t="s">
        <v>1455</v>
      </c>
      <c r="D442" s="21" t="s">
        <v>1465</v>
      </c>
      <c r="E442" s="22" t="s">
        <v>2468</v>
      </c>
      <c r="F442" s="22" t="s">
        <v>2469</v>
      </c>
      <c r="G442" s="22" t="s">
        <v>2454</v>
      </c>
      <c r="H442" s="22" t="s">
        <v>2454</v>
      </c>
    </row>
    <row r="443" customHeight="1" spans="1:8">
      <c r="A443" s="24"/>
      <c r="B443" s="24"/>
      <c r="C443" s="20" t="s">
        <v>1467</v>
      </c>
      <c r="D443" s="21" t="s">
        <v>1468</v>
      </c>
      <c r="E443" s="22" t="s">
        <v>2470</v>
      </c>
      <c r="F443" s="22" t="s">
        <v>1563</v>
      </c>
      <c r="G443" s="22" t="s">
        <v>1973</v>
      </c>
      <c r="H443" s="22" t="s">
        <v>2471</v>
      </c>
    </row>
    <row r="444" customHeight="1" spans="1:8">
      <c r="A444" s="18" t="s">
        <v>2472</v>
      </c>
      <c r="B444" s="19" t="s">
        <v>2473</v>
      </c>
      <c r="C444" s="20" t="s">
        <v>1426</v>
      </c>
      <c r="D444" s="21" t="s">
        <v>1427</v>
      </c>
      <c r="E444" s="22" t="s">
        <v>2474</v>
      </c>
      <c r="F444" s="22" t="s">
        <v>2475</v>
      </c>
      <c r="G444" s="22" t="s">
        <v>2476</v>
      </c>
      <c r="H444" s="22" t="s">
        <v>2477</v>
      </c>
    </row>
    <row r="445" customHeight="1" spans="1:8">
      <c r="A445" s="23"/>
      <c r="B445" s="23"/>
      <c r="C445" s="20" t="s">
        <v>1426</v>
      </c>
      <c r="D445" s="21" t="s">
        <v>1438</v>
      </c>
      <c r="E445" s="22" t="s">
        <v>2478</v>
      </c>
      <c r="F445" s="22" t="s">
        <v>1551</v>
      </c>
      <c r="G445" s="22" t="s">
        <v>2479</v>
      </c>
      <c r="H445" s="22" t="s">
        <v>2477</v>
      </c>
    </row>
    <row r="446" customHeight="1" spans="1:8">
      <c r="A446" s="23"/>
      <c r="B446" s="23"/>
      <c r="C446" s="20" t="s">
        <v>1426</v>
      </c>
      <c r="D446" s="21" t="s">
        <v>1442</v>
      </c>
      <c r="E446" s="22" t="s">
        <v>2239</v>
      </c>
      <c r="F446" s="22" t="s">
        <v>2480</v>
      </c>
      <c r="G446" s="22" t="s">
        <v>2481</v>
      </c>
      <c r="H446" s="22" t="s">
        <v>2477</v>
      </c>
    </row>
    <row r="447" customHeight="1" spans="1:8">
      <c r="A447" s="23"/>
      <c r="B447" s="23"/>
      <c r="C447" s="20" t="s">
        <v>1426</v>
      </c>
      <c r="D447" s="21" t="s">
        <v>1450</v>
      </c>
      <c r="E447" s="22" t="s">
        <v>2482</v>
      </c>
      <c r="F447" s="22" t="s">
        <v>2483</v>
      </c>
      <c r="G447" s="22" t="s">
        <v>2479</v>
      </c>
      <c r="H447" s="22" t="s">
        <v>2477</v>
      </c>
    </row>
    <row r="448" customHeight="1" spans="1:8">
      <c r="A448" s="23"/>
      <c r="B448" s="23"/>
      <c r="C448" s="20" t="s">
        <v>1426</v>
      </c>
      <c r="D448" s="21" t="s">
        <v>1450</v>
      </c>
      <c r="E448" s="22" t="s">
        <v>2484</v>
      </c>
      <c r="F448" s="22" t="s">
        <v>2288</v>
      </c>
      <c r="G448" s="22" t="s">
        <v>2479</v>
      </c>
      <c r="H448" s="22" t="s">
        <v>2477</v>
      </c>
    </row>
    <row r="449" customHeight="1" spans="1:8">
      <c r="A449" s="23"/>
      <c r="B449" s="23"/>
      <c r="C449" s="20" t="s">
        <v>1426</v>
      </c>
      <c r="D449" s="21" t="s">
        <v>1450</v>
      </c>
      <c r="E449" s="22" t="s">
        <v>2485</v>
      </c>
      <c r="F449" s="22" t="s">
        <v>2292</v>
      </c>
      <c r="G449" s="22" t="s">
        <v>2479</v>
      </c>
      <c r="H449" s="22" t="s">
        <v>2477</v>
      </c>
    </row>
    <row r="450" customHeight="1" spans="1:8">
      <c r="A450" s="23"/>
      <c r="B450" s="23"/>
      <c r="C450" s="20" t="s">
        <v>1426</v>
      </c>
      <c r="D450" s="21" t="s">
        <v>1450</v>
      </c>
      <c r="E450" s="22" t="s">
        <v>2486</v>
      </c>
      <c r="F450" s="22" t="s">
        <v>2487</v>
      </c>
      <c r="G450" s="22" t="s">
        <v>2479</v>
      </c>
      <c r="H450" s="22" t="s">
        <v>2477</v>
      </c>
    </row>
    <row r="451" customHeight="1" spans="1:8">
      <c r="A451" s="23"/>
      <c r="B451" s="23"/>
      <c r="C451" s="20" t="s">
        <v>1455</v>
      </c>
      <c r="D451" s="21" t="s">
        <v>2488</v>
      </c>
      <c r="E451" s="22" t="s">
        <v>2489</v>
      </c>
      <c r="F451" s="22" t="s">
        <v>2490</v>
      </c>
      <c r="G451" s="22" t="s">
        <v>2477</v>
      </c>
      <c r="H451" s="22" t="s">
        <v>2477</v>
      </c>
    </row>
    <row r="452" customHeight="1" spans="1:8">
      <c r="A452" s="23"/>
      <c r="B452" s="23"/>
      <c r="C452" s="20" t="s">
        <v>1455</v>
      </c>
      <c r="D452" s="21" t="s">
        <v>1465</v>
      </c>
      <c r="E452" s="22" t="s">
        <v>2491</v>
      </c>
      <c r="F452" s="22" t="s">
        <v>2492</v>
      </c>
      <c r="G452" s="22" t="s">
        <v>2477</v>
      </c>
      <c r="H452" s="22" t="s">
        <v>2477</v>
      </c>
    </row>
    <row r="453" customHeight="1" spans="1:8">
      <c r="A453" s="24"/>
      <c r="B453" s="24"/>
      <c r="C453" s="20" t="s">
        <v>1467</v>
      </c>
      <c r="D453" s="21" t="s">
        <v>1468</v>
      </c>
      <c r="E453" s="22" t="s">
        <v>2493</v>
      </c>
      <c r="F453" s="22" t="s">
        <v>1563</v>
      </c>
      <c r="G453" s="22" t="s">
        <v>1973</v>
      </c>
      <c r="H453" s="22" t="s">
        <v>2494</v>
      </c>
    </row>
    <row r="454" customHeight="1" spans="1:8">
      <c r="A454" s="18" t="s">
        <v>2495</v>
      </c>
      <c r="B454" s="19" t="s">
        <v>2496</v>
      </c>
      <c r="C454" s="20" t="s">
        <v>1426</v>
      </c>
      <c r="D454" s="21" t="s">
        <v>1427</v>
      </c>
      <c r="E454" s="22" t="s">
        <v>2497</v>
      </c>
      <c r="F454" s="22" t="s">
        <v>2498</v>
      </c>
      <c r="G454" s="22" t="s">
        <v>2499</v>
      </c>
      <c r="H454" s="22" t="s">
        <v>2500</v>
      </c>
    </row>
    <row r="455" customHeight="1" spans="1:8">
      <c r="A455" s="23"/>
      <c r="B455" s="23"/>
      <c r="C455" s="20" t="s">
        <v>1426</v>
      </c>
      <c r="D455" s="21" t="s">
        <v>1427</v>
      </c>
      <c r="E455" s="22" t="s">
        <v>2501</v>
      </c>
      <c r="F455" s="22" t="s">
        <v>2502</v>
      </c>
      <c r="G455" s="22" t="s">
        <v>2499</v>
      </c>
      <c r="H455" s="22" t="s">
        <v>2500</v>
      </c>
    </row>
    <row r="456" customHeight="1" spans="1:8">
      <c r="A456" s="23"/>
      <c r="B456" s="23"/>
      <c r="C456" s="20" t="s">
        <v>1426</v>
      </c>
      <c r="D456" s="21" t="s">
        <v>1427</v>
      </c>
      <c r="E456" s="22" t="s">
        <v>2503</v>
      </c>
      <c r="F456" s="22" t="s">
        <v>2504</v>
      </c>
      <c r="G456" s="22" t="s">
        <v>2499</v>
      </c>
      <c r="H456" s="22" t="s">
        <v>2500</v>
      </c>
    </row>
    <row r="457" customHeight="1" spans="1:8">
      <c r="A457" s="23"/>
      <c r="B457" s="23"/>
      <c r="C457" s="20" t="s">
        <v>1426</v>
      </c>
      <c r="D457" s="21" t="s">
        <v>1427</v>
      </c>
      <c r="E457" s="22" t="s">
        <v>2505</v>
      </c>
      <c r="F457" s="22" t="s">
        <v>2506</v>
      </c>
      <c r="G457" s="22" t="s">
        <v>2499</v>
      </c>
      <c r="H457" s="22" t="s">
        <v>2500</v>
      </c>
    </row>
    <row r="458" customHeight="1" spans="1:8">
      <c r="A458" s="23"/>
      <c r="B458" s="23"/>
      <c r="C458" s="20" t="s">
        <v>1426</v>
      </c>
      <c r="D458" s="21" t="s">
        <v>1427</v>
      </c>
      <c r="E458" s="22" t="s">
        <v>2507</v>
      </c>
      <c r="F458" s="22" t="s">
        <v>2508</v>
      </c>
      <c r="G458" s="22" t="s">
        <v>2499</v>
      </c>
      <c r="H458" s="22" t="s">
        <v>2500</v>
      </c>
    </row>
    <row r="459" customHeight="1" spans="1:8">
      <c r="A459" s="23"/>
      <c r="B459" s="23"/>
      <c r="C459" s="20" t="s">
        <v>1426</v>
      </c>
      <c r="D459" s="21" t="s">
        <v>1427</v>
      </c>
      <c r="E459" s="22" t="s">
        <v>2509</v>
      </c>
      <c r="F459" s="22" t="s">
        <v>2508</v>
      </c>
      <c r="G459" s="22" t="s">
        <v>2499</v>
      </c>
      <c r="H459" s="22" t="s">
        <v>2500</v>
      </c>
    </row>
    <row r="460" customHeight="1" spans="1:8">
      <c r="A460" s="23"/>
      <c r="B460" s="23"/>
      <c r="C460" s="20" t="s">
        <v>1426</v>
      </c>
      <c r="D460" s="21" t="s">
        <v>1427</v>
      </c>
      <c r="E460" s="22" t="s">
        <v>2510</v>
      </c>
      <c r="F460" s="22" t="s">
        <v>2511</v>
      </c>
      <c r="G460" s="22" t="s">
        <v>2499</v>
      </c>
      <c r="H460" s="22" t="s">
        <v>2500</v>
      </c>
    </row>
    <row r="461" customHeight="1" spans="1:8">
      <c r="A461" s="23"/>
      <c r="B461" s="23"/>
      <c r="C461" s="20" t="s">
        <v>1426</v>
      </c>
      <c r="D461" s="21" t="s">
        <v>1427</v>
      </c>
      <c r="E461" s="22" t="s">
        <v>2512</v>
      </c>
      <c r="F461" s="22" t="s">
        <v>2513</v>
      </c>
      <c r="G461" s="22" t="s">
        <v>2499</v>
      </c>
      <c r="H461" s="22" t="s">
        <v>2500</v>
      </c>
    </row>
    <row r="462" customHeight="1" spans="1:8">
      <c r="A462" s="23"/>
      <c r="B462" s="23"/>
      <c r="C462" s="20" t="s">
        <v>1426</v>
      </c>
      <c r="D462" s="21" t="s">
        <v>1427</v>
      </c>
      <c r="E462" s="22" t="s">
        <v>2514</v>
      </c>
      <c r="F462" s="22" t="s">
        <v>2515</v>
      </c>
      <c r="G462" s="22" t="s">
        <v>2499</v>
      </c>
      <c r="H462" s="22" t="s">
        <v>2500</v>
      </c>
    </row>
    <row r="463" customHeight="1" spans="1:8">
      <c r="A463" s="23"/>
      <c r="B463" s="23"/>
      <c r="C463" s="20" t="s">
        <v>1426</v>
      </c>
      <c r="D463" s="21" t="s">
        <v>1438</v>
      </c>
      <c r="E463" s="22" t="s">
        <v>2516</v>
      </c>
      <c r="F463" s="22" t="s">
        <v>2517</v>
      </c>
      <c r="G463" s="22" t="s">
        <v>2517</v>
      </c>
      <c r="H463" s="22" t="s">
        <v>2517</v>
      </c>
    </row>
    <row r="464" customHeight="1" spans="1:8">
      <c r="A464" s="23"/>
      <c r="B464" s="23"/>
      <c r="C464" s="20" t="s">
        <v>1426</v>
      </c>
      <c r="D464" s="21" t="s">
        <v>1442</v>
      </c>
      <c r="E464" s="22" t="s">
        <v>2239</v>
      </c>
      <c r="F464" s="22" t="s">
        <v>2518</v>
      </c>
      <c r="G464" s="22" t="s">
        <v>2519</v>
      </c>
      <c r="H464" s="22" t="s">
        <v>2520</v>
      </c>
    </row>
    <row r="465" customHeight="1" spans="1:8">
      <c r="A465" s="23"/>
      <c r="B465" s="23"/>
      <c r="C465" s="20" t="s">
        <v>1426</v>
      </c>
      <c r="D465" s="21" t="s">
        <v>1450</v>
      </c>
      <c r="E465" s="22" t="s">
        <v>2497</v>
      </c>
      <c r="F465" s="22" t="s">
        <v>2521</v>
      </c>
      <c r="G465" s="22" t="s">
        <v>2522</v>
      </c>
      <c r="H465" s="22" t="s">
        <v>2522</v>
      </c>
    </row>
    <row r="466" customHeight="1" spans="1:8">
      <c r="A466" s="23"/>
      <c r="B466" s="23"/>
      <c r="C466" s="20" t="s">
        <v>1426</v>
      </c>
      <c r="D466" s="21" t="s">
        <v>1450</v>
      </c>
      <c r="E466" s="22" t="s">
        <v>2501</v>
      </c>
      <c r="F466" s="22" t="s">
        <v>2523</v>
      </c>
      <c r="G466" s="22" t="s">
        <v>2524</v>
      </c>
      <c r="H466" s="22" t="s">
        <v>2524</v>
      </c>
    </row>
    <row r="467" customHeight="1" spans="1:8">
      <c r="A467" s="23"/>
      <c r="B467" s="23"/>
      <c r="C467" s="20" t="s">
        <v>1426</v>
      </c>
      <c r="D467" s="21" t="s">
        <v>1450</v>
      </c>
      <c r="E467" s="22" t="s">
        <v>2503</v>
      </c>
      <c r="F467" s="22" t="s">
        <v>2525</v>
      </c>
      <c r="G467" s="22" t="s">
        <v>2526</v>
      </c>
      <c r="H467" s="22" t="s">
        <v>2526</v>
      </c>
    </row>
    <row r="468" customHeight="1" spans="1:8">
      <c r="A468" s="23"/>
      <c r="B468" s="23"/>
      <c r="C468" s="20" t="s">
        <v>1426</v>
      </c>
      <c r="D468" s="21" t="s">
        <v>1450</v>
      </c>
      <c r="E468" s="22" t="s">
        <v>2505</v>
      </c>
      <c r="F468" s="22" t="s">
        <v>2527</v>
      </c>
      <c r="G468" s="22" t="s">
        <v>2528</v>
      </c>
      <c r="H468" s="22" t="s">
        <v>2528</v>
      </c>
    </row>
    <row r="469" customHeight="1" spans="1:8">
      <c r="A469" s="23"/>
      <c r="B469" s="23"/>
      <c r="C469" s="20" t="s">
        <v>1426</v>
      </c>
      <c r="D469" s="21" t="s">
        <v>1450</v>
      </c>
      <c r="E469" s="22" t="s">
        <v>2507</v>
      </c>
      <c r="F469" s="22" t="s">
        <v>2529</v>
      </c>
      <c r="G469" s="22" t="s">
        <v>2530</v>
      </c>
      <c r="H469" s="22" t="s">
        <v>2530</v>
      </c>
    </row>
    <row r="470" customHeight="1" spans="1:8">
      <c r="A470" s="23"/>
      <c r="B470" s="23"/>
      <c r="C470" s="20" t="s">
        <v>1426</v>
      </c>
      <c r="D470" s="21" t="s">
        <v>1450</v>
      </c>
      <c r="E470" s="22" t="s">
        <v>2509</v>
      </c>
      <c r="F470" s="22" t="s">
        <v>2531</v>
      </c>
      <c r="G470" s="22" t="s">
        <v>2532</v>
      </c>
      <c r="H470" s="22" t="s">
        <v>2532</v>
      </c>
    </row>
    <row r="471" customHeight="1" spans="1:8">
      <c r="A471" s="23"/>
      <c r="B471" s="23"/>
      <c r="C471" s="20" t="s">
        <v>1426</v>
      </c>
      <c r="D471" s="21" t="s">
        <v>1450</v>
      </c>
      <c r="E471" s="22" t="s">
        <v>2514</v>
      </c>
      <c r="F471" s="22" t="s">
        <v>2533</v>
      </c>
      <c r="G471" s="22" t="s">
        <v>2534</v>
      </c>
      <c r="H471" s="22" t="s">
        <v>2534</v>
      </c>
    </row>
    <row r="472" customHeight="1" spans="1:8">
      <c r="A472" s="23"/>
      <c r="B472" s="23"/>
      <c r="C472" s="20" t="s">
        <v>1426</v>
      </c>
      <c r="D472" s="21" t="s">
        <v>1450</v>
      </c>
      <c r="E472" s="22" t="s">
        <v>2510</v>
      </c>
      <c r="F472" s="22" t="s">
        <v>2535</v>
      </c>
      <c r="G472" s="22" t="s">
        <v>2536</v>
      </c>
      <c r="H472" s="22" t="s">
        <v>2536</v>
      </c>
    </row>
    <row r="473" customHeight="1" spans="1:8">
      <c r="A473" s="23"/>
      <c r="B473" s="23"/>
      <c r="C473" s="20" t="s">
        <v>1426</v>
      </c>
      <c r="D473" s="21" t="s">
        <v>1450</v>
      </c>
      <c r="E473" s="22" t="s">
        <v>2512</v>
      </c>
      <c r="F473" s="22" t="s">
        <v>2537</v>
      </c>
      <c r="G473" s="22" t="s">
        <v>2538</v>
      </c>
      <c r="H473" s="22" t="s">
        <v>2538</v>
      </c>
    </row>
    <row r="474" customHeight="1" spans="1:8">
      <c r="A474" s="23"/>
      <c r="B474" s="23"/>
      <c r="C474" s="20" t="s">
        <v>1455</v>
      </c>
      <c r="D474" s="21" t="s">
        <v>1456</v>
      </c>
      <c r="E474" s="22" t="s">
        <v>2539</v>
      </c>
      <c r="F474" s="22" t="s">
        <v>2540</v>
      </c>
      <c r="G474" s="22" t="s">
        <v>2540</v>
      </c>
      <c r="H474" s="22" t="s">
        <v>2540</v>
      </c>
    </row>
    <row r="475" customHeight="1" spans="1:8">
      <c r="A475" s="23"/>
      <c r="B475" s="23"/>
      <c r="C475" s="20" t="s">
        <v>1455</v>
      </c>
      <c r="D475" s="21" t="s">
        <v>1460</v>
      </c>
      <c r="E475" s="22" t="s">
        <v>2541</v>
      </c>
      <c r="F475" s="22" t="s">
        <v>2542</v>
      </c>
      <c r="G475" s="22" t="s">
        <v>2542</v>
      </c>
      <c r="H475" s="22" t="s">
        <v>2542</v>
      </c>
    </row>
    <row r="476" customHeight="1" spans="1:8">
      <c r="A476" s="23"/>
      <c r="B476" s="23"/>
      <c r="C476" s="20" t="s">
        <v>1455</v>
      </c>
      <c r="D476" s="21" t="s">
        <v>1465</v>
      </c>
      <c r="E476" s="22" t="s">
        <v>2543</v>
      </c>
      <c r="F476" s="22" t="s">
        <v>2544</v>
      </c>
      <c r="G476" s="22" t="s">
        <v>2544</v>
      </c>
      <c r="H476" s="22" t="s">
        <v>2544</v>
      </c>
    </row>
    <row r="477" customHeight="1" spans="1:8">
      <c r="A477" s="24"/>
      <c r="B477" s="24"/>
      <c r="C477" s="20" t="s">
        <v>1467</v>
      </c>
      <c r="D477" s="21" t="s">
        <v>1468</v>
      </c>
      <c r="E477" s="22" t="s">
        <v>2545</v>
      </c>
      <c r="F477" s="22" t="s">
        <v>1480</v>
      </c>
      <c r="G477" s="22" t="s">
        <v>2546</v>
      </c>
      <c r="H477" s="22" t="s">
        <v>2547</v>
      </c>
    </row>
    <row r="478" customHeight="1" spans="1:8">
      <c r="A478" s="18" t="s">
        <v>2548</v>
      </c>
      <c r="B478" s="19" t="s">
        <v>2549</v>
      </c>
      <c r="C478" s="20" t="s">
        <v>1426</v>
      </c>
      <c r="D478" s="21" t="s">
        <v>1427</v>
      </c>
      <c r="E478" s="22" t="s">
        <v>2550</v>
      </c>
      <c r="F478" s="22" t="s">
        <v>1600</v>
      </c>
      <c r="G478" s="22" t="s">
        <v>2551</v>
      </c>
      <c r="H478" s="22" t="s">
        <v>2551</v>
      </c>
    </row>
    <row r="479" customHeight="1" spans="1:8">
      <c r="A479" s="23"/>
      <c r="B479" s="23"/>
      <c r="C479" s="20" t="s">
        <v>1426</v>
      </c>
      <c r="D479" s="21" t="s">
        <v>1427</v>
      </c>
      <c r="E479" s="22" t="s">
        <v>2552</v>
      </c>
      <c r="F479" s="22" t="s">
        <v>2553</v>
      </c>
      <c r="G479" s="22" t="s">
        <v>2551</v>
      </c>
      <c r="H479" s="22" t="s">
        <v>2551</v>
      </c>
    </row>
    <row r="480" customHeight="1" spans="1:8">
      <c r="A480" s="23"/>
      <c r="B480" s="23"/>
      <c r="C480" s="20" t="s">
        <v>1426</v>
      </c>
      <c r="D480" s="21" t="s">
        <v>1427</v>
      </c>
      <c r="E480" s="22" t="s">
        <v>2554</v>
      </c>
      <c r="F480" s="22" t="s">
        <v>2555</v>
      </c>
      <c r="G480" s="22" t="s">
        <v>2556</v>
      </c>
      <c r="H480" s="22" t="s">
        <v>2557</v>
      </c>
    </row>
    <row r="481" customHeight="1" spans="1:8">
      <c r="A481" s="23"/>
      <c r="B481" s="23"/>
      <c r="C481" s="20" t="s">
        <v>1426</v>
      </c>
      <c r="D481" s="21" t="s">
        <v>1427</v>
      </c>
      <c r="E481" s="22" t="s">
        <v>2558</v>
      </c>
      <c r="F481" s="22" t="s">
        <v>2559</v>
      </c>
      <c r="G481" s="22" t="s">
        <v>2556</v>
      </c>
      <c r="H481" s="22" t="s">
        <v>2557</v>
      </c>
    </row>
    <row r="482" customHeight="1" spans="1:8">
      <c r="A482" s="23"/>
      <c r="B482" s="23"/>
      <c r="C482" s="20" t="s">
        <v>1426</v>
      </c>
      <c r="D482" s="21" t="s">
        <v>1427</v>
      </c>
      <c r="E482" s="22" t="s">
        <v>2560</v>
      </c>
      <c r="F482" s="22" t="s">
        <v>2561</v>
      </c>
      <c r="G482" s="22" t="s">
        <v>2556</v>
      </c>
      <c r="H482" s="22" t="s">
        <v>2557</v>
      </c>
    </row>
    <row r="483" customHeight="1" spans="1:8">
      <c r="A483" s="23"/>
      <c r="B483" s="23"/>
      <c r="C483" s="20" t="s">
        <v>1426</v>
      </c>
      <c r="D483" s="21" t="s">
        <v>1427</v>
      </c>
      <c r="E483" s="22" t="s">
        <v>2562</v>
      </c>
      <c r="F483" s="22" t="s">
        <v>2563</v>
      </c>
      <c r="G483" s="22" t="s">
        <v>2556</v>
      </c>
      <c r="H483" s="22" t="s">
        <v>2557</v>
      </c>
    </row>
    <row r="484" customHeight="1" spans="1:8">
      <c r="A484" s="23"/>
      <c r="B484" s="23"/>
      <c r="C484" s="20" t="s">
        <v>1426</v>
      </c>
      <c r="D484" s="21" t="s">
        <v>1438</v>
      </c>
      <c r="E484" s="22" t="s">
        <v>2564</v>
      </c>
      <c r="F484" s="22" t="s">
        <v>2565</v>
      </c>
      <c r="G484" s="22" t="s">
        <v>2566</v>
      </c>
      <c r="H484" s="22" t="s">
        <v>2557</v>
      </c>
    </row>
    <row r="485" customHeight="1" spans="1:8">
      <c r="A485" s="23"/>
      <c r="B485" s="23"/>
      <c r="C485" s="20" t="s">
        <v>1426</v>
      </c>
      <c r="D485" s="21" t="s">
        <v>1438</v>
      </c>
      <c r="E485" s="22" t="s">
        <v>2567</v>
      </c>
      <c r="F485" s="22" t="s">
        <v>1470</v>
      </c>
      <c r="G485" s="22" t="s">
        <v>2566</v>
      </c>
      <c r="H485" s="22" t="s">
        <v>2557</v>
      </c>
    </row>
    <row r="486" customHeight="1" spans="1:8">
      <c r="A486" s="23"/>
      <c r="B486" s="23"/>
      <c r="C486" s="20" t="s">
        <v>1426</v>
      </c>
      <c r="D486" s="21" t="s">
        <v>1438</v>
      </c>
      <c r="E486" s="22" t="s">
        <v>2568</v>
      </c>
      <c r="F486" s="22" t="s">
        <v>1470</v>
      </c>
      <c r="G486" s="22" t="s">
        <v>2566</v>
      </c>
      <c r="H486" s="22" t="s">
        <v>2557</v>
      </c>
    </row>
    <row r="487" customHeight="1" spans="1:8">
      <c r="A487" s="23"/>
      <c r="B487" s="23"/>
      <c r="C487" s="20" t="s">
        <v>1426</v>
      </c>
      <c r="D487" s="21" t="s">
        <v>1438</v>
      </c>
      <c r="E487" s="22" t="s">
        <v>2569</v>
      </c>
      <c r="F487" s="22" t="s">
        <v>1470</v>
      </c>
      <c r="G487" s="22" t="s">
        <v>2566</v>
      </c>
      <c r="H487" s="22" t="s">
        <v>2557</v>
      </c>
    </row>
    <row r="488" customHeight="1" spans="1:8">
      <c r="A488" s="23"/>
      <c r="B488" s="23"/>
      <c r="C488" s="20" t="s">
        <v>1426</v>
      </c>
      <c r="D488" s="21" t="s">
        <v>1438</v>
      </c>
      <c r="E488" s="22" t="s">
        <v>2570</v>
      </c>
      <c r="F488" s="22" t="s">
        <v>1470</v>
      </c>
      <c r="G488" s="22" t="s">
        <v>2566</v>
      </c>
      <c r="H488" s="22" t="s">
        <v>2557</v>
      </c>
    </row>
    <row r="489" customHeight="1" spans="1:8">
      <c r="A489" s="23"/>
      <c r="B489" s="23"/>
      <c r="C489" s="20" t="s">
        <v>1426</v>
      </c>
      <c r="D489" s="21" t="s">
        <v>1438</v>
      </c>
      <c r="E489" s="22" t="s">
        <v>2571</v>
      </c>
      <c r="F489" s="22" t="s">
        <v>2027</v>
      </c>
      <c r="G489" s="22" t="s">
        <v>2566</v>
      </c>
      <c r="H489" s="22" t="s">
        <v>2557</v>
      </c>
    </row>
    <row r="490" customHeight="1" spans="1:8">
      <c r="A490" s="23"/>
      <c r="B490" s="23"/>
      <c r="C490" s="20" t="s">
        <v>1426</v>
      </c>
      <c r="D490" s="21" t="s">
        <v>1438</v>
      </c>
      <c r="E490" s="22" t="s">
        <v>2572</v>
      </c>
      <c r="F490" s="22" t="s">
        <v>1470</v>
      </c>
      <c r="G490" s="22" t="s">
        <v>2566</v>
      </c>
      <c r="H490" s="22" t="s">
        <v>2557</v>
      </c>
    </row>
    <row r="491" customHeight="1" spans="1:8">
      <c r="A491" s="23"/>
      <c r="B491" s="23"/>
      <c r="C491" s="20" t="s">
        <v>1426</v>
      </c>
      <c r="D491" s="21" t="s">
        <v>1438</v>
      </c>
      <c r="E491" s="22" t="s">
        <v>2573</v>
      </c>
      <c r="F491" s="22" t="s">
        <v>2574</v>
      </c>
      <c r="G491" s="22" t="s">
        <v>2566</v>
      </c>
      <c r="H491" s="22" t="s">
        <v>2557</v>
      </c>
    </row>
    <row r="492" customHeight="1" spans="1:8">
      <c r="A492" s="23"/>
      <c r="B492" s="23"/>
      <c r="C492" s="20" t="s">
        <v>1426</v>
      </c>
      <c r="D492" s="21" t="s">
        <v>1438</v>
      </c>
      <c r="E492" s="22" t="s">
        <v>2575</v>
      </c>
      <c r="F492" s="22" t="s">
        <v>2576</v>
      </c>
      <c r="G492" s="22" t="s">
        <v>2566</v>
      </c>
      <c r="H492" s="22" t="s">
        <v>2557</v>
      </c>
    </row>
    <row r="493" customHeight="1" spans="1:8">
      <c r="A493" s="23"/>
      <c r="B493" s="23"/>
      <c r="C493" s="20" t="s">
        <v>1426</v>
      </c>
      <c r="D493" s="21" t="s">
        <v>1438</v>
      </c>
      <c r="E493" s="22" t="s">
        <v>2577</v>
      </c>
      <c r="F493" s="22" t="s">
        <v>1588</v>
      </c>
      <c r="G493" s="22" t="s">
        <v>2566</v>
      </c>
      <c r="H493" s="22" t="s">
        <v>2557</v>
      </c>
    </row>
    <row r="494" customHeight="1" spans="1:8">
      <c r="A494" s="23"/>
      <c r="B494" s="23"/>
      <c r="C494" s="20" t="s">
        <v>1426</v>
      </c>
      <c r="D494" s="21" t="s">
        <v>1438</v>
      </c>
      <c r="E494" s="22" t="s">
        <v>2578</v>
      </c>
      <c r="F494" s="22" t="s">
        <v>2292</v>
      </c>
      <c r="G494" s="22" t="s">
        <v>2566</v>
      </c>
      <c r="H494" s="22" t="s">
        <v>2557</v>
      </c>
    </row>
    <row r="495" customHeight="1" spans="1:8">
      <c r="A495" s="23"/>
      <c r="B495" s="23"/>
      <c r="C495" s="20" t="s">
        <v>1426</v>
      </c>
      <c r="D495" s="21" t="s">
        <v>1438</v>
      </c>
      <c r="E495" s="22" t="s">
        <v>2579</v>
      </c>
      <c r="F495" s="22" t="s">
        <v>1585</v>
      </c>
      <c r="G495" s="22" t="s">
        <v>2566</v>
      </c>
      <c r="H495" s="22" t="s">
        <v>2557</v>
      </c>
    </row>
    <row r="496" customHeight="1" spans="1:8">
      <c r="A496" s="23"/>
      <c r="B496" s="23"/>
      <c r="C496" s="20" t="s">
        <v>1426</v>
      </c>
      <c r="D496" s="21" t="s">
        <v>1438</v>
      </c>
      <c r="E496" s="22" t="s">
        <v>2580</v>
      </c>
      <c r="F496" s="22" t="s">
        <v>1551</v>
      </c>
      <c r="G496" s="22" t="s">
        <v>2566</v>
      </c>
      <c r="H496" s="22" t="s">
        <v>2557</v>
      </c>
    </row>
    <row r="497" customHeight="1" spans="1:8">
      <c r="A497" s="23"/>
      <c r="B497" s="23"/>
      <c r="C497" s="20" t="s">
        <v>1426</v>
      </c>
      <c r="D497" s="21" t="s">
        <v>1438</v>
      </c>
      <c r="E497" s="22" t="s">
        <v>2581</v>
      </c>
      <c r="F497" s="22" t="s">
        <v>1563</v>
      </c>
      <c r="G497" s="22" t="s">
        <v>2566</v>
      </c>
      <c r="H497" s="22" t="s">
        <v>2557</v>
      </c>
    </row>
    <row r="498" customHeight="1" spans="1:8">
      <c r="A498" s="23"/>
      <c r="B498" s="23"/>
      <c r="C498" s="20" t="s">
        <v>1426</v>
      </c>
      <c r="D498" s="21" t="s">
        <v>1438</v>
      </c>
      <c r="E498" s="22" t="s">
        <v>2582</v>
      </c>
      <c r="F498" s="22" t="s">
        <v>2027</v>
      </c>
      <c r="G498" s="22" t="s">
        <v>2566</v>
      </c>
      <c r="H498" s="22" t="s">
        <v>2557</v>
      </c>
    </row>
    <row r="499" customHeight="1" spans="1:8">
      <c r="A499" s="23"/>
      <c r="B499" s="23"/>
      <c r="C499" s="20" t="s">
        <v>1426</v>
      </c>
      <c r="D499" s="21" t="s">
        <v>1438</v>
      </c>
      <c r="E499" s="22" t="s">
        <v>2583</v>
      </c>
      <c r="F499" s="22" t="s">
        <v>2584</v>
      </c>
      <c r="G499" s="22" t="s">
        <v>2566</v>
      </c>
      <c r="H499" s="22" t="s">
        <v>2557</v>
      </c>
    </row>
    <row r="500" customHeight="1" spans="1:8">
      <c r="A500" s="23"/>
      <c r="B500" s="23"/>
      <c r="C500" s="20" t="s">
        <v>1426</v>
      </c>
      <c r="D500" s="21" t="s">
        <v>1438</v>
      </c>
      <c r="E500" s="22" t="s">
        <v>2585</v>
      </c>
      <c r="F500" s="22" t="s">
        <v>2036</v>
      </c>
      <c r="G500" s="22" t="s">
        <v>2566</v>
      </c>
      <c r="H500" s="22" t="s">
        <v>2557</v>
      </c>
    </row>
    <row r="501" customHeight="1" spans="1:8">
      <c r="A501" s="23"/>
      <c r="B501" s="23"/>
      <c r="C501" s="20" t="s">
        <v>1426</v>
      </c>
      <c r="D501" s="21" t="s">
        <v>1438</v>
      </c>
      <c r="E501" s="22" t="s">
        <v>2586</v>
      </c>
      <c r="F501" s="22" t="s">
        <v>2535</v>
      </c>
      <c r="G501" s="22" t="s">
        <v>2566</v>
      </c>
      <c r="H501" s="22" t="s">
        <v>2557</v>
      </c>
    </row>
    <row r="502" customHeight="1" spans="1:8">
      <c r="A502" s="23"/>
      <c r="B502" s="23"/>
      <c r="C502" s="20" t="s">
        <v>1426</v>
      </c>
      <c r="D502" s="21" t="s">
        <v>1438</v>
      </c>
      <c r="E502" s="22" t="s">
        <v>2587</v>
      </c>
      <c r="F502" s="22" t="s">
        <v>2535</v>
      </c>
      <c r="G502" s="22" t="s">
        <v>2566</v>
      </c>
      <c r="H502" s="22" t="s">
        <v>2557</v>
      </c>
    </row>
    <row r="503" customHeight="1" spans="1:8">
      <c r="A503" s="23"/>
      <c r="B503" s="23"/>
      <c r="C503" s="20" t="s">
        <v>1426</v>
      </c>
      <c r="D503" s="21" t="s">
        <v>1442</v>
      </c>
      <c r="E503" s="22" t="s">
        <v>2588</v>
      </c>
      <c r="F503" s="22" t="s">
        <v>2480</v>
      </c>
      <c r="G503" s="22" t="s">
        <v>2458</v>
      </c>
      <c r="H503" s="22" t="s">
        <v>2458</v>
      </c>
    </row>
    <row r="504" customHeight="1" spans="1:8">
      <c r="A504" s="23"/>
      <c r="B504" s="23"/>
      <c r="C504" s="20" t="s">
        <v>1426</v>
      </c>
      <c r="D504" s="21" t="s">
        <v>1450</v>
      </c>
      <c r="E504" s="22" t="s">
        <v>2589</v>
      </c>
      <c r="F504" s="22" t="s">
        <v>2590</v>
      </c>
      <c r="G504" s="22" t="s">
        <v>2591</v>
      </c>
      <c r="H504" s="22" t="s">
        <v>2592</v>
      </c>
    </row>
    <row r="505" customHeight="1" spans="1:8">
      <c r="A505" s="23"/>
      <c r="B505" s="23"/>
      <c r="C505" s="20" t="s">
        <v>1426</v>
      </c>
      <c r="D505" s="21" t="s">
        <v>1450</v>
      </c>
      <c r="E505" s="22" t="s">
        <v>2593</v>
      </c>
      <c r="F505" s="22" t="s">
        <v>2594</v>
      </c>
      <c r="G505" s="22" t="s">
        <v>2591</v>
      </c>
      <c r="H505" s="22" t="s">
        <v>2595</v>
      </c>
    </row>
    <row r="506" customHeight="1" spans="1:8">
      <c r="A506" s="23"/>
      <c r="B506" s="23"/>
      <c r="C506" s="20" t="s">
        <v>1455</v>
      </c>
      <c r="D506" s="21" t="s">
        <v>1460</v>
      </c>
      <c r="E506" s="22" t="s">
        <v>2489</v>
      </c>
      <c r="F506" s="22" t="s">
        <v>2596</v>
      </c>
      <c r="G506" s="22" t="s">
        <v>2566</v>
      </c>
      <c r="H506" s="22" t="s">
        <v>2557</v>
      </c>
    </row>
    <row r="507" customHeight="1" spans="1:8">
      <c r="A507" s="24"/>
      <c r="B507" s="24"/>
      <c r="C507" s="20" t="s">
        <v>1467</v>
      </c>
      <c r="D507" s="21" t="s">
        <v>1468</v>
      </c>
      <c r="E507" s="22" t="s">
        <v>2597</v>
      </c>
      <c r="F507" s="22" t="s">
        <v>1563</v>
      </c>
      <c r="G507" s="22" t="s">
        <v>2598</v>
      </c>
      <c r="H507" s="22" t="s">
        <v>1973</v>
      </c>
    </row>
    <row r="508" customHeight="1" spans="1:8">
      <c r="A508" s="16" t="s">
        <v>2599</v>
      </c>
      <c r="B508" s="17"/>
      <c r="C508" s="17"/>
      <c r="D508" s="17"/>
      <c r="E508" s="17"/>
      <c r="F508" s="17"/>
      <c r="G508" s="17"/>
      <c r="H508" s="17"/>
    </row>
    <row r="509" customHeight="1" spans="1:8">
      <c r="A509" s="16" t="s">
        <v>2600</v>
      </c>
      <c r="B509" s="17"/>
      <c r="C509" s="17"/>
      <c r="D509" s="17"/>
      <c r="E509" s="17"/>
      <c r="F509" s="17"/>
      <c r="G509" s="17"/>
      <c r="H509" s="17"/>
    </row>
    <row r="510" customHeight="1" spans="1:8">
      <c r="A510" s="18" t="s">
        <v>2601</v>
      </c>
      <c r="B510" s="19" t="s">
        <v>2602</v>
      </c>
      <c r="C510" s="20" t="s">
        <v>1426</v>
      </c>
      <c r="D510" s="21" t="s">
        <v>1427</v>
      </c>
      <c r="E510" s="22" t="s">
        <v>2603</v>
      </c>
      <c r="F510" s="22" t="s">
        <v>2604</v>
      </c>
      <c r="G510" s="22" t="s">
        <v>2605</v>
      </c>
      <c r="H510" s="22" t="s">
        <v>2605</v>
      </c>
    </row>
    <row r="511" customHeight="1" spans="1:8">
      <c r="A511" s="23"/>
      <c r="B511" s="23"/>
      <c r="C511" s="20" t="s">
        <v>1426</v>
      </c>
      <c r="D511" s="21" t="s">
        <v>1427</v>
      </c>
      <c r="E511" s="22" t="s">
        <v>2606</v>
      </c>
      <c r="F511" s="22" t="s">
        <v>1956</v>
      </c>
      <c r="G511" s="22" t="s">
        <v>2607</v>
      </c>
      <c r="H511" s="22" t="s">
        <v>2607</v>
      </c>
    </row>
    <row r="512" customHeight="1" spans="1:8">
      <c r="A512" s="23"/>
      <c r="B512" s="23"/>
      <c r="C512" s="20" t="s">
        <v>1426</v>
      </c>
      <c r="D512" s="21" t="s">
        <v>1427</v>
      </c>
      <c r="E512" s="22" t="s">
        <v>2608</v>
      </c>
      <c r="F512" s="22" t="s">
        <v>2609</v>
      </c>
      <c r="G512" s="22" t="s">
        <v>2607</v>
      </c>
      <c r="H512" s="22" t="s">
        <v>2607</v>
      </c>
    </row>
    <row r="513" customHeight="1" spans="1:8">
      <c r="A513" s="23"/>
      <c r="B513" s="23"/>
      <c r="C513" s="20" t="s">
        <v>1426</v>
      </c>
      <c r="D513" s="21" t="s">
        <v>1438</v>
      </c>
      <c r="E513" s="22" t="s">
        <v>2610</v>
      </c>
      <c r="F513" s="22" t="s">
        <v>1480</v>
      </c>
      <c r="G513" s="22" t="s">
        <v>2611</v>
      </c>
      <c r="H513" s="22" t="s">
        <v>2611</v>
      </c>
    </row>
    <row r="514" customHeight="1" spans="1:8">
      <c r="A514" s="23"/>
      <c r="B514" s="23"/>
      <c r="C514" s="20" t="s">
        <v>1426</v>
      </c>
      <c r="D514" s="21" t="s">
        <v>1442</v>
      </c>
      <c r="E514" s="22" t="s">
        <v>2612</v>
      </c>
      <c r="F514" s="22" t="s">
        <v>2613</v>
      </c>
      <c r="G514" s="22" t="s">
        <v>2611</v>
      </c>
      <c r="H514" s="22" t="s">
        <v>2611</v>
      </c>
    </row>
    <row r="515" customHeight="1" spans="1:8">
      <c r="A515" s="23"/>
      <c r="B515" s="23"/>
      <c r="C515" s="20" t="s">
        <v>1426</v>
      </c>
      <c r="D515" s="21" t="s">
        <v>1450</v>
      </c>
      <c r="E515" s="22" t="s">
        <v>2614</v>
      </c>
      <c r="F515" s="22" t="s">
        <v>2615</v>
      </c>
      <c r="G515" s="22" t="s">
        <v>2616</v>
      </c>
      <c r="H515" s="22" t="s">
        <v>2616</v>
      </c>
    </row>
    <row r="516" customHeight="1" spans="1:8">
      <c r="A516" s="23"/>
      <c r="B516" s="23"/>
      <c r="C516" s="20" t="s">
        <v>1426</v>
      </c>
      <c r="D516" s="21" t="s">
        <v>1450</v>
      </c>
      <c r="E516" s="22" t="s">
        <v>2617</v>
      </c>
      <c r="F516" s="22" t="s">
        <v>1551</v>
      </c>
      <c r="G516" s="22" t="s">
        <v>2616</v>
      </c>
      <c r="H516" s="22" t="s">
        <v>2616</v>
      </c>
    </row>
    <row r="517" customHeight="1" spans="1:8">
      <c r="A517" s="23"/>
      <c r="B517" s="23"/>
      <c r="C517" s="20" t="s">
        <v>1426</v>
      </c>
      <c r="D517" s="21" t="s">
        <v>1450</v>
      </c>
      <c r="E517" s="22" t="s">
        <v>2618</v>
      </c>
      <c r="F517" s="22" t="s">
        <v>2615</v>
      </c>
      <c r="G517" s="22" t="s">
        <v>2616</v>
      </c>
      <c r="H517" s="22" t="s">
        <v>2616</v>
      </c>
    </row>
    <row r="518" customHeight="1" spans="1:8">
      <c r="A518" s="23"/>
      <c r="B518" s="23"/>
      <c r="C518" s="20" t="s">
        <v>1426</v>
      </c>
      <c r="D518" s="21" t="s">
        <v>1450</v>
      </c>
      <c r="E518" s="22" t="s">
        <v>2593</v>
      </c>
      <c r="F518" s="22" t="s">
        <v>2619</v>
      </c>
      <c r="G518" s="22" t="s">
        <v>2616</v>
      </c>
      <c r="H518" s="22" t="s">
        <v>2616</v>
      </c>
    </row>
    <row r="519" customHeight="1" spans="1:8">
      <c r="A519" s="23"/>
      <c r="B519" s="23"/>
      <c r="C519" s="20" t="s">
        <v>1455</v>
      </c>
      <c r="D519" s="21" t="s">
        <v>1456</v>
      </c>
      <c r="E519" s="22" t="s">
        <v>2620</v>
      </c>
      <c r="F519" s="22" t="s">
        <v>2621</v>
      </c>
      <c r="G519" s="22" t="s">
        <v>2611</v>
      </c>
      <c r="H519" s="22" t="s">
        <v>2611</v>
      </c>
    </row>
    <row r="520" customHeight="1" spans="1:8">
      <c r="A520" s="23"/>
      <c r="B520" s="23"/>
      <c r="C520" s="20" t="s">
        <v>1455</v>
      </c>
      <c r="D520" s="21" t="s">
        <v>1460</v>
      </c>
      <c r="E520" s="22" t="s">
        <v>2622</v>
      </c>
      <c r="F520" s="22" t="s">
        <v>2623</v>
      </c>
      <c r="G520" s="22" t="s">
        <v>2611</v>
      </c>
      <c r="H520" s="22" t="s">
        <v>2611</v>
      </c>
    </row>
    <row r="521" customHeight="1" spans="1:8">
      <c r="A521" s="23"/>
      <c r="B521" s="23"/>
      <c r="C521" s="20" t="s">
        <v>1455</v>
      </c>
      <c r="D521" s="21" t="s">
        <v>1463</v>
      </c>
      <c r="E521" s="22" t="s">
        <v>2624</v>
      </c>
      <c r="F521" s="22" t="s">
        <v>2625</v>
      </c>
      <c r="G521" s="22" t="s">
        <v>2611</v>
      </c>
      <c r="H521" s="22" t="s">
        <v>2611</v>
      </c>
    </row>
    <row r="522" customHeight="1" spans="1:8">
      <c r="A522" s="23"/>
      <c r="B522" s="23"/>
      <c r="C522" s="20" t="s">
        <v>1455</v>
      </c>
      <c r="D522" s="21" t="s">
        <v>1465</v>
      </c>
      <c r="E522" s="22" t="s">
        <v>2626</v>
      </c>
      <c r="F522" s="22" t="s">
        <v>2627</v>
      </c>
      <c r="G522" s="22" t="s">
        <v>2611</v>
      </c>
      <c r="H522" s="22" t="s">
        <v>2611</v>
      </c>
    </row>
    <row r="523" customHeight="1" spans="1:8">
      <c r="A523" s="24"/>
      <c r="B523" s="24"/>
      <c r="C523" s="20" t="s">
        <v>1467</v>
      </c>
      <c r="D523" s="21" t="s">
        <v>1468</v>
      </c>
      <c r="E523" s="22" t="s">
        <v>2628</v>
      </c>
      <c r="F523" s="22" t="s">
        <v>1563</v>
      </c>
      <c r="G523" s="22" t="s">
        <v>2611</v>
      </c>
      <c r="H523" s="22" t="s">
        <v>2611</v>
      </c>
    </row>
    <row r="524" customHeight="1" spans="1:8">
      <c r="A524" s="18" t="s">
        <v>2629</v>
      </c>
      <c r="B524" s="19" t="s">
        <v>2630</v>
      </c>
      <c r="C524" s="20" t="s">
        <v>1426</v>
      </c>
      <c r="D524" s="21" t="s">
        <v>1427</v>
      </c>
      <c r="E524" s="22" t="s">
        <v>2631</v>
      </c>
      <c r="F524" s="22" t="s">
        <v>1897</v>
      </c>
      <c r="G524" s="22" t="s">
        <v>2632</v>
      </c>
      <c r="H524" s="22" t="s">
        <v>2632</v>
      </c>
    </row>
    <row r="525" customHeight="1" spans="1:8">
      <c r="A525" s="23"/>
      <c r="B525" s="23"/>
      <c r="C525" s="20" t="s">
        <v>1426</v>
      </c>
      <c r="D525" s="21" t="s">
        <v>1427</v>
      </c>
      <c r="E525" s="22" t="s">
        <v>2633</v>
      </c>
      <c r="F525" s="22" t="s">
        <v>2634</v>
      </c>
      <c r="G525" s="22" t="s">
        <v>2632</v>
      </c>
      <c r="H525" s="22" t="s">
        <v>2632</v>
      </c>
    </row>
    <row r="526" customHeight="1" spans="1:8">
      <c r="A526" s="23"/>
      <c r="B526" s="23"/>
      <c r="C526" s="20" t="s">
        <v>1426</v>
      </c>
      <c r="D526" s="21" t="s">
        <v>1427</v>
      </c>
      <c r="E526" s="22" t="s">
        <v>2635</v>
      </c>
      <c r="F526" s="22" t="s">
        <v>2615</v>
      </c>
      <c r="G526" s="22" t="s">
        <v>2636</v>
      </c>
      <c r="H526" s="22" t="s">
        <v>2636</v>
      </c>
    </row>
    <row r="527" customHeight="1" spans="1:8">
      <c r="A527" s="23"/>
      <c r="B527" s="23"/>
      <c r="C527" s="20" t="s">
        <v>1426</v>
      </c>
      <c r="D527" s="21" t="s">
        <v>1427</v>
      </c>
      <c r="E527" s="22" t="s">
        <v>2637</v>
      </c>
      <c r="F527" s="22" t="s">
        <v>2638</v>
      </c>
      <c r="G527" s="22" t="s">
        <v>2639</v>
      </c>
      <c r="H527" s="22" t="s">
        <v>2639</v>
      </c>
    </row>
    <row r="528" customHeight="1" spans="1:8">
      <c r="A528" s="23"/>
      <c r="B528" s="23"/>
      <c r="C528" s="20" t="s">
        <v>1426</v>
      </c>
      <c r="D528" s="21" t="s">
        <v>1427</v>
      </c>
      <c r="E528" s="22" t="s">
        <v>2640</v>
      </c>
      <c r="F528" s="22" t="s">
        <v>2113</v>
      </c>
      <c r="G528" s="22" t="s">
        <v>2641</v>
      </c>
      <c r="H528" s="22" t="s">
        <v>2641</v>
      </c>
    </row>
    <row r="529" customHeight="1" spans="1:8">
      <c r="A529" s="23"/>
      <c r="B529" s="23"/>
      <c r="C529" s="20" t="s">
        <v>1426</v>
      </c>
      <c r="D529" s="21" t="s">
        <v>1427</v>
      </c>
      <c r="E529" s="22" t="s">
        <v>2642</v>
      </c>
      <c r="F529" s="22" t="s">
        <v>2643</v>
      </c>
      <c r="G529" s="22" t="s">
        <v>2644</v>
      </c>
      <c r="H529" s="22" t="s">
        <v>2644</v>
      </c>
    </row>
    <row r="530" customHeight="1" spans="1:8">
      <c r="A530" s="23"/>
      <c r="B530" s="23"/>
      <c r="C530" s="20" t="s">
        <v>1426</v>
      </c>
      <c r="D530" s="21" t="s">
        <v>1427</v>
      </c>
      <c r="E530" s="22" t="s">
        <v>2645</v>
      </c>
      <c r="F530" s="22" t="s">
        <v>2646</v>
      </c>
      <c r="G530" s="22" t="s">
        <v>2644</v>
      </c>
      <c r="H530" s="22" t="s">
        <v>2644</v>
      </c>
    </row>
    <row r="531" customHeight="1" spans="1:8">
      <c r="A531" s="23"/>
      <c r="B531" s="23"/>
      <c r="C531" s="20" t="s">
        <v>1426</v>
      </c>
      <c r="D531" s="21" t="s">
        <v>1427</v>
      </c>
      <c r="E531" s="22" t="s">
        <v>2647</v>
      </c>
      <c r="F531" s="22" t="s">
        <v>2648</v>
      </c>
      <c r="G531" s="22" t="s">
        <v>2649</v>
      </c>
      <c r="H531" s="22" t="s">
        <v>2649</v>
      </c>
    </row>
    <row r="532" customHeight="1" spans="1:8">
      <c r="A532" s="23"/>
      <c r="B532" s="23"/>
      <c r="C532" s="20" t="s">
        <v>1426</v>
      </c>
      <c r="D532" s="21" t="s">
        <v>1427</v>
      </c>
      <c r="E532" s="22" t="s">
        <v>2650</v>
      </c>
      <c r="F532" s="22" t="s">
        <v>1551</v>
      </c>
      <c r="G532" s="22" t="s">
        <v>2651</v>
      </c>
      <c r="H532" s="22" t="s">
        <v>2651</v>
      </c>
    </row>
    <row r="533" customHeight="1" spans="1:8">
      <c r="A533" s="23"/>
      <c r="B533" s="23"/>
      <c r="C533" s="20" t="s">
        <v>1426</v>
      </c>
      <c r="D533" s="21" t="s">
        <v>1438</v>
      </c>
      <c r="E533" s="22" t="s">
        <v>2652</v>
      </c>
      <c r="F533" s="22" t="s">
        <v>1563</v>
      </c>
      <c r="G533" s="22" t="s">
        <v>2611</v>
      </c>
      <c r="H533" s="22" t="s">
        <v>2611</v>
      </c>
    </row>
    <row r="534" customHeight="1" spans="1:8">
      <c r="A534" s="23"/>
      <c r="B534" s="23"/>
      <c r="C534" s="20" t="s">
        <v>1426</v>
      </c>
      <c r="D534" s="21" t="s">
        <v>1438</v>
      </c>
      <c r="E534" s="22" t="s">
        <v>2653</v>
      </c>
      <c r="F534" s="22" t="s">
        <v>2654</v>
      </c>
      <c r="G534" s="22" t="s">
        <v>2611</v>
      </c>
      <c r="H534" s="22" t="s">
        <v>2611</v>
      </c>
    </row>
    <row r="535" customHeight="1" spans="1:8">
      <c r="A535" s="23"/>
      <c r="B535" s="23"/>
      <c r="C535" s="20" t="s">
        <v>1426</v>
      </c>
      <c r="D535" s="21" t="s">
        <v>1438</v>
      </c>
      <c r="E535" s="22" t="s">
        <v>2655</v>
      </c>
      <c r="F535" s="22" t="s">
        <v>2656</v>
      </c>
      <c r="G535" s="22" t="s">
        <v>2611</v>
      </c>
      <c r="H535" s="22" t="s">
        <v>2611</v>
      </c>
    </row>
    <row r="536" customHeight="1" spans="1:8">
      <c r="A536" s="23"/>
      <c r="B536" s="23"/>
      <c r="C536" s="20" t="s">
        <v>1426</v>
      </c>
      <c r="D536" s="21" t="s">
        <v>1438</v>
      </c>
      <c r="E536" s="22" t="s">
        <v>2657</v>
      </c>
      <c r="F536" s="22" t="s">
        <v>2658</v>
      </c>
      <c r="G536" s="22" t="s">
        <v>2611</v>
      </c>
      <c r="H536" s="22" t="s">
        <v>2611</v>
      </c>
    </row>
    <row r="537" customHeight="1" spans="1:8">
      <c r="A537" s="23"/>
      <c r="B537" s="23"/>
      <c r="C537" s="20" t="s">
        <v>1426</v>
      </c>
      <c r="D537" s="21" t="s">
        <v>1438</v>
      </c>
      <c r="E537" s="22" t="s">
        <v>2659</v>
      </c>
      <c r="F537" s="22" t="s">
        <v>2660</v>
      </c>
      <c r="G537" s="22" t="s">
        <v>2611</v>
      </c>
      <c r="H537" s="22" t="s">
        <v>2611</v>
      </c>
    </row>
    <row r="538" customHeight="1" spans="1:8">
      <c r="A538" s="23"/>
      <c r="B538" s="23"/>
      <c r="C538" s="20" t="s">
        <v>1426</v>
      </c>
      <c r="D538" s="21" t="s">
        <v>1438</v>
      </c>
      <c r="E538" s="22" t="s">
        <v>2661</v>
      </c>
      <c r="F538" s="22" t="s">
        <v>2662</v>
      </c>
      <c r="G538" s="22" t="s">
        <v>2611</v>
      </c>
      <c r="H538" s="22" t="s">
        <v>2611</v>
      </c>
    </row>
    <row r="539" customHeight="1" spans="1:8">
      <c r="A539" s="23"/>
      <c r="B539" s="23"/>
      <c r="C539" s="20" t="s">
        <v>1426</v>
      </c>
      <c r="D539" s="21" t="s">
        <v>1438</v>
      </c>
      <c r="E539" s="22" t="s">
        <v>2663</v>
      </c>
      <c r="F539" s="22" t="s">
        <v>2664</v>
      </c>
      <c r="G539" s="22" t="s">
        <v>2611</v>
      </c>
      <c r="H539" s="22" t="s">
        <v>2611</v>
      </c>
    </row>
    <row r="540" customHeight="1" spans="1:8">
      <c r="A540" s="23"/>
      <c r="B540" s="23"/>
      <c r="C540" s="20" t="s">
        <v>1426</v>
      </c>
      <c r="D540" s="21" t="s">
        <v>1438</v>
      </c>
      <c r="E540" s="22" t="s">
        <v>2665</v>
      </c>
      <c r="F540" s="22" t="s">
        <v>2666</v>
      </c>
      <c r="G540" s="22" t="s">
        <v>2611</v>
      </c>
      <c r="H540" s="22" t="s">
        <v>2611</v>
      </c>
    </row>
    <row r="541" customHeight="1" spans="1:8">
      <c r="A541" s="23"/>
      <c r="B541" s="23"/>
      <c r="C541" s="20" t="s">
        <v>1426</v>
      </c>
      <c r="D541" s="21" t="s">
        <v>1438</v>
      </c>
      <c r="E541" s="22" t="s">
        <v>2667</v>
      </c>
      <c r="F541" s="22" t="s">
        <v>2668</v>
      </c>
      <c r="G541" s="22" t="s">
        <v>2611</v>
      </c>
      <c r="H541" s="22" t="s">
        <v>2611</v>
      </c>
    </row>
    <row r="542" customHeight="1" spans="1:8">
      <c r="A542" s="23"/>
      <c r="B542" s="23"/>
      <c r="C542" s="20" t="s">
        <v>1426</v>
      </c>
      <c r="D542" s="21" t="s">
        <v>1438</v>
      </c>
      <c r="E542" s="22" t="s">
        <v>2669</v>
      </c>
      <c r="F542" s="22" t="s">
        <v>2670</v>
      </c>
      <c r="G542" s="22" t="s">
        <v>2611</v>
      </c>
      <c r="H542" s="22" t="s">
        <v>2611</v>
      </c>
    </row>
    <row r="543" customHeight="1" spans="1:8">
      <c r="A543" s="23"/>
      <c r="B543" s="23"/>
      <c r="C543" s="20" t="s">
        <v>1426</v>
      </c>
      <c r="D543" s="21" t="s">
        <v>1438</v>
      </c>
      <c r="E543" s="22" t="s">
        <v>2671</v>
      </c>
      <c r="F543" s="22" t="s">
        <v>2672</v>
      </c>
      <c r="G543" s="22" t="s">
        <v>2611</v>
      </c>
      <c r="H543" s="22" t="s">
        <v>2611</v>
      </c>
    </row>
    <row r="544" customHeight="1" spans="1:8">
      <c r="A544" s="23"/>
      <c r="B544" s="23"/>
      <c r="C544" s="20" t="s">
        <v>1426</v>
      </c>
      <c r="D544" s="21" t="s">
        <v>1438</v>
      </c>
      <c r="E544" s="22" t="s">
        <v>2673</v>
      </c>
      <c r="F544" s="22" t="s">
        <v>2674</v>
      </c>
      <c r="G544" s="22" t="s">
        <v>2611</v>
      </c>
      <c r="H544" s="22" t="s">
        <v>2611</v>
      </c>
    </row>
    <row r="545" customHeight="1" spans="1:8">
      <c r="A545" s="23"/>
      <c r="B545" s="23"/>
      <c r="C545" s="20" t="s">
        <v>1426</v>
      </c>
      <c r="D545" s="21" t="s">
        <v>1442</v>
      </c>
      <c r="E545" s="22" t="s">
        <v>2653</v>
      </c>
      <c r="F545" s="22" t="s">
        <v>2675</v>
      </c>
      <c r="G545" s="22" t="s">
        <v>2611</v>
      </c>
      <c r="H545" s="22" t="s">
        <v>2611</v>
      </c>
    </row>
    <row r="546" customHeight="1" spans="1:8">
      <c r="A546" s="23"/>
      <c r="B546" s="23"/>
      <c r="C546" s="20" t="s">
        <v>1426</v>
      </c>
      <c r="D546" s="21" t="s">
        <v>1442</v>
      </c>
      <c r="E546" s="22" t="s">
        <v>2655</v>
      </c>
      <c r="F546" s="22" t="s">
        <v>2676</v>
      </c>
      <c r="G546" s="22" t="s">
        <v>2611</v>
      </c>
      <c r="H546" s="22" t="s">
        <v>2611</v>
      </c>
    </row>
    <row r="547" customHeight="1" spans="1:8">
      <c r="A547" s="23"/>
      <c r="B547" s="23"/>
      <c r="C547" s="20" t="s">
        <v>1426</v>
      </c>
      <c r="D547" s="21" t="s">
        <v>1442</v>
      </c>
      <c r="E547" s="22" t="s">
        <v>2657</v>
      </c>
      <c r="F547" s="22" t="s">
        <v>2677</v>
      </c>
      <c r="G547" s="22" t="s">
        <v>2611</v>
      </c>
      <c r="H547" s="22" t="s">
        <v>2611</v>
      </c>
    </row>
    <row r="548" customHeight="1" spans="1:8">
      <c r="A548" s="23"/>
      <c r="B548" s="23"/>
      <c r="C548" s="20" t="s">
        <v>1426</v>
      </c>
      <c r="D548" s="21" t="s">
        <v>1442</v>
      </c>
      <c r="E548" s="22" t="s">
        <v>2659</v>
      </c>
      <c r="F548" s="22" t="s">
        <v>2678</v>
      </c>
      <c r="G548" s="22" t="s">
        <v>2611</v>
      </c>
      <c r="H548" s="22" t="s">
        <v>2611</v>
      </c>
    </row>
    <row r="549" customHeight="1" spans="1:8">
      <c r="A549" s="23"/>
      <c r="B549" s="23"/>
      <c r="C549" s="20" t="s">
        <v>1426</v>
      </c>
      <c r="D549" s="21" t="s">
        <v>1442</v>
      </c>
      <c r="E549" s="22" t="s">
        <v>2661</v>
      </c>
      <c r="F549" s="22" t="s">
        <v>2679</v>
      </c>
      <c r="G549" s="22" t="s">
        <v>2611</v>
      </c>
      <c r="H549" s="22" t="s">
        <v>2611</v>
      </c>
    </row>
    <row r="550" customHeight="1" spans="1:8">
      <c r="A550" s="23"/>
      <c r="B550" s="23"/>
      <c r="C550" s="20" t="s">
        <v>1426</v>
      </c>
      <c r="D550" s="21" t="s">
        <v>1442</v>
      </c>
      <c r="E550" s="22" t="s">
        <v>2680</v>
      </c>
      <c r="F550" s="22" t="s">
        <v>2681</v>
      </c>
      <c r="G550" s="22" t="s">
        <v>2611</v>
      </c>
      <c r="H550" s="22" t="s">
        <v>2611</v>
      </c>
    </row>
    <row r="551" customHeight="1" spans="1:8">
      <c r="A551" s="23"/>
      <c r="B551" s="23"/>
      <c r="C551" s="20" t="s">
        <v>1426</v>
      </c>
      <c r="D551" s="21" t="s">
        <v>1442</v>
      </c>
      <c r="E551" s="22" t="s">
        <v>2682</v>
      </c>
      <c r="F551" s="22" t="s">
        <v>2683</v>
      </c>
      <c r="G551" s="22" t="s">
        <v>2611</v>
      </c>
      <c r="H551" s="22" t="s">
        <v>2611</v>
      </c>
    </row>
    <row r="552" customHeight="1" spans="1:8">
      <c r="A552" s="23"/>
      <c r="B552" s="23"/>
      <c r="C552" s="20" t="s">
        <v>1426</v>
      </c>
      <c r="D552" s="21" t="s">
        <v>1442</v>
      </c>
      <c r="E552" s="22" t="s">
        <v>2663</v>
      </c>
      <c r="F552" s="22" t="s">
        <v>2684</v>
      </c>
      <c r="G552" s="22" t="s">
        <v>2611</v>
      </c>
      <c r="H552" s="22" t="s">
        <v>2611</v>
      </c>
    </row>
    <row r="553" customHeight="1" spans="1:8">
      <c r="A553" s="23"/>
      <c r="B553" s="23"/>
      <c r="C553" s="20" t="s">
        <v>1426</v>
      </c>
      <c r="D553" s="21" t="s">
        <v>1442</v>
      </c>
      <c r="E553" s="22" t="s">
        <v>2665</v>
      </c>
      <c r="F553" s="22" t="s">
        <v>2685</v>
      </c>
      <c r="G553" s="22" t="s">
        <v>2611</v>
      </c>
      <c r="H553" s="22" t="s">
        <v>2611</v>
      </c>
    </row>
    <row r="554" customHeight="1" spans="1:8">
      <c r="A554" s="23"/>
      <c r="B554" s="23"/>
      <c r="C554" s="20" t="s">
        <v>1426</v>
      </c>
      <c r="D554" s="21" t="s">
        <v>1442</v>
      </c>
      <c r="E554" s="22" t="s">
        <v>2667</v>
      </c>
      <c r="F554" s="22" t="s">
        <v>2686</v>
      </c>
      <c r="G554" s="22" t="s">
        <v>2611</v>
      </c>
      <c r="H554" s="22" t="s">
        <v>2611</v>
      </c>
    </row>
    <row r="555" customHeight="1" spans="1:8">
      <c r="A555" s="23"/>
      <c r="B555" s="23"/>
      <c r="C555" s="20" t="s">
        <v>1426</v>
      </c>
      <c r="D555" s="21" t="s">
        <v>1442</v>
      </c>
      <c r="E555" s="22" t="s">
        <v>2669</v>
      </c>
      <c r="F555" s="22" t="s">
        <v>2687</v>
      </c>
      <c r="G555" s="22" t="s">
        <v>2611</v>
      </c>
      <c r="H555" s="22" t="s">
        <v>2611</v>
      </c>
    </row>
    <row r="556" customHeight="1" spans="1:8">
      <c r="A556" s="23"/>
      <c r="B556" s="23"/>
      <c r="C556" s="20" t="s">
        <v>1426</v>
      </c>
      <c r="D556" s="21" t="s">
        <v>1442</v>
      </c>
      <c r="E556" s="22" t="s">
        <v>2671</v>
      </c>
      <c r="F556" s="22" t="s">
        <v>2688</v>
      </c>
      <c r="G556" s="22" t="s">
        <v>2611</v>
      </c>
      <c r="H556" s="22" t="s">
        <v>2611</v>
      </c>
    </row>
    <row r="557" customHeight="1" spans="1:8">
      <c r="A557" s="23"/>
      <c r="B557" s="23"/>
      <c r="C557" s="20" t="s">
        <v>1426</v>
      </c>
      <c r="D557" s="21" t="s">
        <v>1442</v>
      </c>
      <c r="E557" s="22" t="s">
        <v>2673</v>
      </c>
      <c r="F557" s="22" t="s">
        <v>2689</v>
      </c>
      <c r="G557" s="22" t="s">
        <v>2611</v>
      </c>
      <c r="H557" s="22" t="s">
        <v>2611</v>
      </c>
    </row>
    <row r="558" customHeight="1" spans="1:8">
      <c r="A558" s="23"/>
      <c r="B558" s="23"/>
      <c r="C558" s="20" t="s">
        <v>1426</v>
      </c>
      <c r="D558" s="21" t="s">
        <v>1450</v>
      </c>
      <c r="E558" s="22" t="s">
        <v>2690</v>
      </c>
      <c r="F558" s="22" t="s">
        <v>2691</v>
      </c>
      <c r="G558" s="22" t="s">
        <v>2692</v>
      </c>
      <c r="H558" s="22" t="s">
        <v>2692</v>
      </c>
    </row>
    <row r="559" customHeight="1" spans="1:8">
      <c r="A559" s="23"/>
      <c r="B559" s="23"/>
      <c r="C559" s="20" t="s">
        <v>1426</v>
      </c>
      <c r="D559" s="21" t="s">
        <v>1450</v>
      </c>
      <c r="E559" s="22" t="s">
        <v>2693</v>
      </c>
      <c r="F559" s="22" t="s">
        <v>1888</v>
      </c>
      <c r="G559" s="22" t="s">
        <v>2692</v>
      </c>
      <c r="H559" s="22" t="s">
        <v>2692</v>
      </c>
    </row>
    <row r="560" customHeight="1" spans="1:8">
      <c r="A560" s="23"/>
      <c r="B560" s="23"/>
      <c r="C560" s="20" t="s">
        <v>1426</v>
      </c>
      <c r="D560" s="21" t="s">
        <v>1450</v>
      </c>
      <c r="E560" s="22" t="s">
        <v>2694</v>
      </c>
      <c r="F560" s="22" t="s">
        <v>2695</v>
      </c>
      <c r="G560" s="22" t="s">
        <v>2696</v>
      </c>
      <c r="H560" s="22" t="s">
        <v>2696</v>
      </c>
    </row>
    <row r="561" customHeight="1" spans="1:8">
      <c r="A561" s="23"/>
      <c r="B561" s="23"/>
      <c r="C561" s="20" t="s">
        <v>1426</v>
      </c>
      <c r="D561" s="21" t="s">
        <v>1450</v>
      </c>
      <c r="E561" s="22" t="s">
        <v>2697</v>
      </c>
      <c r="F561" s="22" t="s">
        <v>2698</v>
      </c>
      <c r="G561" s="22" t="s">
        <v>2692</v>
      </c>
      <c r="H561" s="22" t="s">
        <v>2692</v>
      </c>
    </row>
    <row r="562" customHeight="1" spans="1:8">
      <c r="A562" s="23"/>
      <c r="B562" s="23"/>
      <c r="C562" s="20" t="s">
        <v>1426</v>
      </c>
      <c r="D562" s="21" t="s">
        <v>1450</v>
      </c>
      <c r="E562" s="22" t="s">
        <v>2699</v>
      </c>
      <c r="F562" s="22" t="s">
        <v>1888</v>
      </c>
      <c r="G562" s="22" t="s">
        <v>2692</v>
      </c>
      <c r="H562" s="22" t="s">
        <v>2692</v>
      </c>
    </row>
    <row r="563" customHeight="1" spans="1:8">
      <c r="A563" s="23"/>
      <c r="B563" s="23"/>
      <c r="C563" s="20" t="s">
        <v>1426</v>
      </c>
      <c r="D563" s="21" t="s">
        <v>1450</v>
      </c>
      <c r="E563" s="22" t="s">
        <v>2700</v>
      </c>
      <c r="F563" s="22" t="s">
        <v>1436</v>
      </c>
      <c r="G563" s="22" t="s">
        <v>2701</v>
      </c>
      <c r="H563" s="22" t="s">
        <v>2701</v>
      </c>
    </row>
    <row r="564" customHeight="1" spans="1:8">
      <c r="A564" s="23"/>
      <c r="B564" s="23"/>
      <c r="C564" s="20" t="s">
        <v>1426</v>
      </c>
      <c r="D564" s="21" t="s">
        <v>1450</v>
      </c>
      <c r="E564" s="22" t="s">
        <v>2702</v>
      </c>
      <c r="F564" s="22" t="s">
        <v>1919</v>
      </c>
      <c r="G564" s="22" t="s">
        <v>2692</v>
      </c>
      <c r="H564" s="22" t="s">
        <v>2692</v>
      </c>
    </row>
    <row r="565" customHeight="1" spans="1:8">
      <c r="A565" s="23"/>
      <c r="B565" s="23"/>
      <c r="C565" s="20" t="s">
        <v>1426</v>
      </c>
      <c r="D565" s="21" t="s">
        <v>1450</v>
      </c>
      <c r="E565" s="22" t="s">
        <v>2703</v>
      </c>
      <c r="F565" s="22" t="s">
        <v>1777</v>
      </c>
      <c r="G565" s="22" t="s">
        <v>2692</v>
      </c>
      <c r="H565" s="22" t="s">
        <v>2692</v>
      </c>
    </row>
    <row r="566" customHeight="1" spans="1:8">
      <c r="A566" s="23"/>
      <c r="B566" s="23"/>
      <c r="C566" s="20" t="s">
        <v>1426</v>
      </c>
      <c r="D566" s="21" t="s">
        <v>1450</v>
      </c>
      <c r="E566" s="22" t="s">
        <v>2704</v>
      </c>
      <c r="F566" s="22" t="s">
        <v>2705</v>
      </c>
      <c r="G566" s="22" t="s">
        <v>2692</v>
      </c>
      <c r="H566" s="22" t="s">
        <v>2692</v>
      </c>
    </row>
    <row r="567" customHeight="1" spans="1:8">
      <c r="A567" s="23"/>
      <c r="B567" s="23"/>
      <c r="C567" s="20" t="s">
        <v>1426</v>
      </c>
      <c r="D567" s="21" t="s">
        <v>1450</v>
      </c>
      <c r="E567" s="22" t="s">
        <v>2706</v>
      </c>
      <c r="F567" s="22" t="s">
        <v>1888</v>
      </c>
      <c r="G567" s="22" t="s">
        <v>2707</v>
      </c>
      <c r="H567" s="22" t="s">
        <v>2707</v>
      </c>
    </row>
    <row r="568" customHeight="1" spans="1:8">
      <c r="A568" s="23"/>
      <c r="B568" s="23"/>
      <c r="C568" s="20" t="s">
        <v>1426</v>
      </c>
      <c r="D568" s="21" t="s">
        <v>1450</v>
      </c>
      <c r="E568" s="22" t="s">
        <v>2708</v>
      </c>
      <c r="F568" s="22" t="s">
        <v>2709</v>
      </c>
      <c r="G568" s="22" t="s">
        <v>2692</v>
      </c>
      <c r="H568" s="22" t="s">
        <v>2692</v>
      </c>
    </row>
    <row r="569" customHeight="1" spans="1:8">
      <c r="A569" s="23"/>
      <c r="B569" s="23"/>
      <c r="C569" s="20" t="s">
        <v>1426</v>
      </c>
      <c r="D569" s="21" t="s">
        <v>1450</v>
      </c>
      <c r="E569" s="22" t="s">
        <v>2699</v>
      </c>
      <c r="F569" s="22" t="s">
        <v>1888</v>
      </c>
      <c r="G569" s="22" t="s">
        <v>2692</v>
      </c>
      <c r="H569" s="22" t="s">
        <v>2692</v>
      </c>
    </row>
    <row r="570" customHeight="1" spans="1:8">
      <c r="A570" s="23"/>
      <c r="B570" s="23"/>
      <c r="C570" s="20" t="s">
        <v>1426</v>
      </c>
      <c r="D570" s="21" t="s">
        <v>1450</v>
      </c>
      <c r="E570" s="22" t="s">
        <v>2593</v>
      </c>
      <c r="F570" s="22" t="s">
        <v>2710</v>
      </c>
      <c r="G570" s="22" t="s">
        <v>2692</v>
      </c>
      <c r="H570" s="22" t="s">
        <v>2711</v>
      </c>
    </row>
    <row r="571" customHeight="1" spans="1:8">
      <c r="A571" s="23"/>
      <c r="B571" s="23"/>
      <c r="C571" s="20" t="s">
        <v>1455</v>
      </c>
      <c r="D571" s="21" t="s">
        <v>1460</v>
      </c>
      <c r="E571" s="22" t="s">
        <v>2712</v>
      </c>
      <c r="F571" s="22" t="s">
        <v>2623</v>
      </c>
      <c r="G571" s="22" t="s">
        <v>2611</v>
      </c>
      <c r="H571" s="22" t="s">
        <v>2611</v>
      </c>
    </row>
    <row r="572" customHeight="1" spans="1:8">
      <c r="A572" s="23"/>
      <c r="B572" s="23"/>
      <c r="C572" s="20" t="s">
        <v>1455</v>
      </c>
      <c r="D572" s="21" t="s">
        <v>1465</v>
      </c>
      <c r="E572" s="22" t="s">
        <v>2713</v>
      </c>
      <c r="F572" s="22" t="s">
        <v>2714</v>
      </c>
      <c r="G572" s="22" t="s">
        <v>2611</v>
      </c>
      <c r="H572" s="22" t="s">
        <v>2611</v>
      </c>
    </row>
    <row r="573" customHeight="1" spans="1:8">
      <c r="A573" s="23"/>
      <c r="B573" s="23"/>
      <c r="C573" s="20" t="s">
        <v>1467</v>
      </c>
      <c r="D573" s="21" t="s">
        <v>1468</v>
      </c>
      <c r="E573" s="22" t="s">
        <v>2715</v>
      </c>
      <c r="F573" s="22" t="s">
        <v>1563</v>
      </c>
      <c r="G573" s="22" t="s">
        <v>2611</v>
      </c>
      <c r="H573" s="22" t="s">
        <v>2611</v>
      </c>
    </row>
    <row r="574" customHeight="1" spans="1:8">
      <c r="A574" s="23"/>
      <c r="B574" s="23"/>
      <c r="C574" s="20" t="s">
        <v>1467</v>
      </c>
      <c r="D574" s="21" t="s">
        <v>1468</v>
      </c>
      <c r="E574" s="22" t="s">
        <v>2716</v>
      </c>
      <c r="F574" s="22" t="s">
        <v>1563</v>
      </c>
      <c r="G574" s="22" t="s">
        <v>2611</v>
      </c>
      <c r="H574" s="22" t="s">
        <v>2611</v>
      </c>
    </row>
    <row r="575" customHeight="1" spans="1:8">
      <c r="A575" s="23"/>
      <c r="B575" s="23"/>
      <c r="C575" s="20" t="s">
        <v>1467</v>
      </c>
      <c r="D575" s="21" t="s">
        <v>1468</v>
      </c>
      <c r="E575" s="22" t="s">
        <v>2717</v>
      </c>
      <c r="F575" s="22" t="s">
        <v>1563</v>
      </c>
      <c r="G575" s="22" t="s">
        <v>2611</v>
      </c>
      <c r="H575" s="22" t="s">
        <v>2611</v>
      </c>
    </row>
    <row r="576" customHeight="1" spans="1:8">
      <c r="A576" s="23"/>
      <c r="B576" s="23"/>
      <c r="C576" s="20" t="s">
        <v>1467</v>
      </c>
      <c r="D576" s="21" t="s">
        <v>1468</v>
      </c>
      <c r="E576" s="22" t="s">
        <v>2718</v>
      </c>
      <c r="F576" s="22" t="s">
        <v>1563</v>
      </c>
      <c r="G576" s="22" t="s">
        <v>2611</v>
      </c>
      <c r="H576" s="22" t="s">
        <v>2611</v>
      </c>
    </row>
    <row r="577" customHeight="1" spans="1:8">
      <c r="A577" s="23"/>
      <c r="B577" s="23"/>
      <c r="C577" s="20" t="s">
        <v>1467</v>
      </c>
      <c r="D577" s="21" t="s">
        <v>1468</v>
      </c>
      <c r="E577" s="22" t="s">
        <v>2719</v>
      </c>
      <c r="F577" s="22" t="s">
        <v>1563</v>
      </c>
      <c r="G577" s="22" t="s">
        <v>2611</v>
      </c>
      <c r="H577" s="22" t="s">
        <v>2611</v>
      </c>
    </row>
    <row r="578" customHeight="1" spans="1:8">
      <c r="A578" s="23"/>
      <c r="B578" s="23"/>
      <c r="C578" s="20" t="s">
        <v>1467</v>
      </c>
      <c r="D578" s="21" t="s">
        <v>1468</v>
      </c>
      <c r="E578" s="22" t="s">
        <v>2720</v>
      </c>
      <c r="F578" s="22" t="s">
        <v>1563</v>
      </c>
      <c r="G578" s="22" t="s">
        <v>2611</v>
      </c>
      <c r="H578" s="22" t="s">
        <v>2611</v>
      </c>
    </row>
    <row r="579" customHeight="1" spans="1:8">
      <c r="A579" s="23"/>
      <c r="B579" s="23"/>
      <c r="C579" s="20" t="s">
        <v>1467</v>
      </c>
      <c r="D579" s="21" t="s">
        <v>1468</v>
      </c>
      <c r="E579" s="22" t="s">
        <v>2721</v>
      </c>
      <c r="F579" s="22" t="s">
        <v>1563</v>
      </c>
      <c r="G579" s="22" t="s">
        <v>2611</v>
      </c>
      <c r="H579" s="22" t="s">
        <v>2611</v>
      </c>
    </row>
    <row r="580" customHeight="1" spans="1:8">
      <c r="A580" s="23"/>
      <c r="B580" s="23"/>
      <c r="C580" s="20" t="s">
        <v>1467</v>
      </c>
      <c r="D580" s="21" t="s">
        <v>1468</v>
      </c>
      <c r="E580" s="22" t="s">
        <v>2722</v>
      </c>
      <c r="F580" s="22" t="s">
        <v>1563</v>
      </c>
      <c r="G580" s="22" t="s">
        <v>2611</v>
      </c>
      <c r="H580" s="22" t="s">
        <v>2611</v>
      </c>
    </row>
    <row r="581" customHeight="1" spans="1:8">
      <c r="A581" s="23"/>
      <c r="B581" s="23"/>
      <c r="C581" s="20" t="s">
        <v>1467</v>
      </c>
      <c r="D581" s="21" t="s">
        <v>1468</v>
      </c>
      <c r="E581" s="22" t="s">
        <v>2723</v>
      </c>
      <c r="F581" s="22" t="s">
        <v>1563</v>
      </c>
      <c r="G581" s="22" t="s">
        <v>2611</v>
      </c>
      <c r="H581" s="22" t="s">
        <v>2611</v>
      </c>
    </row>
    <row r="582" customHeight="1" spans="1:8">
      <c r="A582" s="24"/>
      <c r="B582" s="24"/>
      <c r="C582" s="20" t="s">
        <v>1467</v>
      </c>
      <c r="D582" s="21" t="s">
        <v>1468</v>
      </c>
      <c r="E582" s="22" t="s">
        <v>2724</v>
      </c>
      <c r="F582" s="22" t="s">
        <v>1563</v>
      </c>
      <c r="G582" s="22" t="s">
        <v>2611</v>
      </c>
      <c r="H582" s="22" t="s">
        <v>2611</v>
      </c>
    </row>
    <row r="583" customHeight="1" spans="1:8">
      <c r="A583" s="16" t="s">
        <v>2725</v>
      </c>
      <c r="B583" s="17"/>
      <c r="C583" s="17"/>
      <c r="D583" s="17"/>
      <c r="E583" s="17"/>
      <c r="F583" s="17"/>
      <c r="G583" s="17"/>
      <c r="H583" s="17"/>
    </row>
    <row r="584" customHeight="1" spans="1:8">
      <c r="A584" s="16" t="s">
        <v>2726</v>
      </c>
      <c r="B584" s="17"/>
      <c r="C584" s="17"/>
      <c r="D584" s="17"/>
      <c r="E584" s="17"/>
      <c r="F584" s="17"/>
      <c r="G584" s="17"/>
      <c r="H584" s="17"/>
    </row>
    <row r="585" customHeight="1" spans="1:8">
      <c r="A585" s="18" t="s">
        <v>2727</v>
      </c>
      <c r="B585" s="19" t="s">
        <v>2728</v>
      </c>
      <c r="C585" s="20" t="s">
        <v>1426</v>
      </c>
      <c r="D585" s="21" t="s">
        <v>1427</v>
      </c>
      <c r="E585" s="22" t="s">
        <v>2729</v>
      </c>
      <c r="F585" s="22" t="s">
        <v>2730</v>
      </c>
      <c r="G585" s="22" t="s">
        <v>2731</v>
      </c>
      <c r="H585" s="22" t="s">
        <v>1069</v>
      </c>
    </row>
    <row r="586" customHeight="1" spans="1:8">
      <c r="A586" s="23"/>
      <c r="B586" s="23"/>
      <c r="C586" s="20" t="s">
        <v>1426</v>
      </c>
      <c r="D586" s="21" t="s">
        <v>1438</v>
      </c>
      <c r="E586" s="22" t="s">
        <v>2732</v>
      </c>
      <c r="F586" s="22" t="s">
        <v>2733</v>
      </c>
      <c r="G586" s="22" t="s">
        <v>2734</v>
      </c>
      <c r="H586" s="22" t="s">
        <v>1069</v>
      </c>
    </row>
    <row r="587" customHeight="1" spans="1:8">
      <c r="A587" s="23"/>
      <c r="B587" s="23"/>
      <c r="C587" s="20" t="s">
        <v>1426</v>
      </c>
      <c r="D587" s="21" t="s">
        <v>1442</v>
      </c>
      <c r="E587" s="22" t="s">
        <v>2735</v>
      </c>
      <c r="F587" s="22" t="s">
        <v>2736</v>
      </c>
      <c r="G587" s="22" t="s">
        <v>2737</v>
      </c>
      <c r="H587" s="22" t="s">
        <v>1069</v>
      </c>
    </row>
    <row r="588" customHeight="1" spans="1:8">
      <c r="A588" s="23"/>
      <c r="B588" s="23"/>
      <c r="C588" s="20" t="s">
        <v>1426</v>
      </c>
      <c r="D588" s="21" t="s">
        <v>1450</v>
      </c>
      <c r="E588" s="22" t="s">
        <v>2738</v>
      </c>
      <c r="F588" s="22" t="s">
        <v>2739</v>
      </c>
      <c r="G588" s="22" t="s">
        <v>2740</v>
      </c>
      <c r="H588" s="22" t="s">
        <v>1069</v>
      </c>
    </row>
    <row r="589" customHeight="1" spans="1:8">
      <c r="A589" s="23"/>
      <c r="B589" s="23"/>
      <c r="C589" s="20" t="s">
        <v>1455</v>
      </c>
      <c r="D589" s="21" t="s">
        <v>1456</v>
      </c>
      <c r="E589" s="22" t="s">
        <v>2741</v>
      </c>
      <c r="F589" s="22" t="s">
        <v>2742</v>
      </c>
      <c r="G589" s="22" t="s">
        <v>2734</v>
      </c>
      <c r="H589" s="22" t="s">
        <v>1069</v>
      </c>
    </row>
    <row r="590" customHeight="1" spans="1:8">
      <c r="A590" s="23"/>
      <c r="B590" s="23"/>
      <c r="C590" s="20" t="s">
        <v>1455</v>
      </c>
      <c r="D590" s="21" t="s">
        <v>1460</v>
      </c>
      <c r="E590" s="22" t="s">
        <v>2743</v>
      </c>
      <c r="F590" s="22" t="s">
        <v>2744</v>
      </c>
      <c r="G590" s="22" t="s">
        <v>2734</v>
      </c>
      <c r="H590" s="22" t="s">
        <v>1069</v>
      </c>
    </row>
    <row r="591" customHeight="1" spans="1:8">
      <c r="A591" s="23"/>
      <c r="B591" s="23"/>
      <c r="C591" s="20" t="s">
        <v>1455</v>
      </c>
      <c r="D591" s="21" t="s">
        <v>1465</v>
      </c>
      <c r="E591" s="22" t="s">
        <v>2745</v>
      </c>
      <c r="F591" s="22" t="s">
        <v>2746</v>
      </c>
      <c r="G591" s="22" t="s">
        <v>2734</v>
      </c>
      <c r="H591" s="22" t="s">
        <v>1069</v>
      </c>
    </row>
    <row r="592" customHeight="1" spans="1:8">
      <c r="A592" s="24"/>
      <c r="B592" s="24"/>
      <c r="C592" s="20" t="s">
        <v>1467</v>
      </c>
      <c r="D592" s="21" t="s">
        <v>1468</v>
      </c>
      <c r="E592" s="22" t="s">
        <v>2747</v>
      </c>
      <c r="F592" s="22" t="s">
        <v>2748</v>
      </c>
      <c r="G592" s="22" t="s">
        <v>2749</v>
      </c>
      <c r="H592" s="22" t="s">
        <v>1069</v>
      </c>
    </row>
    <row r="593" customHeight="1" spans="1:8">
      <c r="A593" s="16" t="s">
        <v>2750</v>
      </c>
      <c r="B593" s="17"/>
      <c r="C593" s="17"/>
      <c r="D593" s="17"/>
      <c r="E593" s="17"/>
      <c r="F593" s="17"/>
      <c r="G593" s="17"/>
      <c r="H593" s="17"/>
    </row>
    <row r="594" customHeight="1" spans="1:8">
      <c r="A594" s="18" t="s">
        <v>2751</v>
      </c>
      <c r="B594" s="19" t="s">
        <v>2752</v>
      </c>
      <c r="C594" s="20" t="s">
        <v>1426</v>
      </c>
      <c r="D594" s="21" t="s">
        <v>1427</v>
      </c>
      <c r="E594" s="22" t="s">
        <v>2753</v>
      </c>
      <c r="F594" s="22" t="s">
        <v>2754</v>
      </c>
      <c r="G594" s="22" t="s">
        <v>2755</v>
      </c>
      <c r="H594" s="22" t="s">
        <v>1069</v>
      </c>
    </row>
    <row r="595" customHeight="1" spans="1:8">
      <c r="A595" s="23"/>
      <c r="B595" s="23"/>
      <c r="C595" s="20" t="s">
        <v>1426</v>
      </c>
      <c r="D595" s="21" t="s">
        <v>1438</v>
      </c>
      <c r="E595" s="22" t="s">
        <v>2756</v>
      </c>
      <c r="F595" s="22" t="s">
        <v>2757</v>
      </c>
      <c r="G595" s="22" t="s">
        <v>2758</v>
      </c>
      <c r="H595" s="22" t="s">
        <v>1069</v>
      </c>
    </row>
    <row r="596" customHeight="1" spans="1:8">
      <c r="A596" s="23"/>
      <c r="B596" s="23"/>
      <c r="C596" s="20" t="s">
        <v>1426</v>
      </c>
      <c r="D596" s="21" t="s">
        <v>1442</v>
      </c>
      <c r="E596" s="22" t="s">
        <v>2759</v>
      </c>
      <c r="F596" s="22" t="s">
        <v>2760</v>
      </c>
      <c r="G596" s="22" t="s">
        <v>2758</v>
      </c>
      <c r="H596" s="22" t="s">
        <v>1069</v>
      </c>
    </row>
    <row r="597" customHeight="1" spans="1:8">
      <c r="A597" s="23"/>
      <c r="B597" s="23"/>
      <c r="C597" s="20" t="s">
        <v>1426</v>
      </c>
      <c r="D597" s="21" t="s">
        <v>1450</v>
      </c>
      <c r="E597" s="22" t="s">
        <v>2738</v>
      </c>
      <c r="F597" s="22" t="s">
        <v>2761</v>
      </c>
      <c r="G597" s="22" t="s">
        <v>2762</v>
      </c>
      <c r="H597" s="22" t="s">
        <v>1069</v>
      </c>
    </row>
    <row r="598" customHeight="1" spans="1:8">
      <c r="A598" s="23"/>
      <c r="B598" s="23"/>
      <c r="C598" s="20" t="s">
        <v>1455</v>
      </c>
      <c r="D598" s="21" t="s">
        <v>1456</v>
      </c>
      <c r="E598" s="22" t="s">
        <v>2763</v>
      </c>
      <c r="F598" s="22" t="s">
        <v>2764</v>
      </c>
      <c r="G598" s="22" t="s">
        <v>2765</v>
      </c>
      <c r="H598" s="22" t="s">
        <v>1069</v>
      </c>
    </row>
    <row r="599" customHeight="1" spans="1:8">
      <c r="A599" s="23"/>
      <c r="B599" s="23"/>
      <c r="C599" s="20" t="s">
        <v>1455</v>
      </c>
      <c r="D599" s="21" t="s">
        <v>1460</v>
      </c>
      <c r="E599" s="22" t="s">
        <v>2766</v>
      </c>
      <c r="F599" s="22" t="s">
        <v>2767</v>
      </c>
      <c r="G599" s="22" t="s">
        <v>2765</v>
      </c>
      <c r="H599" s="22" t="s">
        <v>1069</v>
      </c>
    </row>
    <row r="600" customHeight="1" spans="1:8">
      <c r="A600" s="23"/>
      <c r="B600" s="23"/>
      <c r="C600" s="20" t="s">
        <v>1455</v>
      </c>
      <c r="D600" s="21" t="s">
        <v>1465</v>
      </c>
      <c r="E600" s="22" t="s">
        <v>2768</v>
      </c>
      <c r="F600" s="22" t="s">
        <v>2769</v>
      </c>
      <c r="G600" s="22" t="s">
        <v>2765</v>
      </c>
      <c r="H600" s="22" t="s">
        <v>1069</v>
      </c>
    </row>
    <row r="601" customHeight="1" spans="1:8">
      <c r="A601" s="24"/>
      <c r="B601" s="24"/>
      <c r="C601" s="20" t="s">
        <v>1467</v>
      </c>
      <c r="D601" s="21" t="s">
        <v>1468</v>
      </c>
      <c r="E601" s="22" t="s">
        <v>2345</v>
      </c>
      <c r="F601" s="22" t="s">
        <v>2770</v>
      </c>
      <c r="G601" s="22" t="s">
        <v>2771</v>
      </c>
      <c r="H601" s="22" t="s">
        <v>1069</v>
      </c>
    </row>
    <row r="602" customHeight="1" spans="1:8">
      <c r="A602" s="18" t="s">
        <v>2772</v>
      </c>
      <c r="B602" s="19" t="s">
        <v>2773</v>
      </c>
      <c r="C602" s="20" t="s">
        <v>1426</v>
      </c>
      <c r="D602" s="21" t="s">
        <v>1427</v>
      </c>
      <c r="E602" s="22" t="s">
        <v>2774</v>
      </c>
      <c r="F602" s="22" t="s">
        <v>2775</v>
      </c>
      <c r="G602" s="22" t="s">
        <v>2776</v>
      </c>
      <c r="H602" s="22" t="s">
        <v>1069</v>
      </c>
    </row>
    <row r="603" customHeight="1" spans="1:8">
      <c r="A603" s="23"/>
      <c r="B603" s="23"/>
      <c r="C603" s="20" t="s">
        <v>1426</v>
      </c>
      <c r="D603" s="21" t="s">
        <v>1438</v>
      </c>
      <c r="E603" s="22" t="s">
        <v>2777</v>
      </c>
      <c r="F603" s="22" t="s">
        <v>2778</v>
      </c>
      <c r="G603" s="22" t="s">
        <v>2776</v>
      </c>
      <c r="H603" s="22" t="s">
        <v>1069</v>
      </c>
    </row>
    <row r="604" customHeight="1" spans="1:8">
      <c r="A604" s="23"/>
      <c r="B604" s="23"/>
      <c r="C604" s="20" t="s">
        <v>1426</v>
      </c>
      <c r="D604" s="21" t="s">
        <v>1442</v>
      </c>
      <c r="E604" s="22" t="s">
        <v>2759</v>
      </c>
      <c r="F604" s="22" t="s">
        <v>2779</v>
      </c>
      <c r="G604" s="22" t="s">
        <v>2776</v>
      </c>
      <c r="H604" s="22" t="s">
        <v>1069</v>
      </c>
    </row>
    <row r="605" customHeight="1" spans="1:8">
      <c r="A605" s="23"/>
      <c r="B605" s="23"/>
      <c r="C605" s="20" t="s">
        <v>1426</v>
      </c>
      <c r="D605" s="21" t="s">
        <v>1450</v>
      </c>
      <c r="E605" s="22" t="s">
        <v>2738</v>
      </c>
      <c r="F605" s="22" t="s">
        <v>2780</v>
      </c>
      <c r="G605" s="22" t="s">
        <v>2781</v>
      </c>
      <c r="H605" s="22" t="s">
        <v>1069</v>
      </c>
    </row>
    <row r="606" customHeight="1" spans="1:8">
      <c r="A606" s="23"/>
      <c r="B606" s="23"/>
      <c r="C606" s="20" t="s">
        <v>1455</v>
      </c>
      <c r="D606" s="21" t="s">
        <v>1456</v>
      </c>
      <c r="E606" s="22" t="s">
        <v>2763</v>
      </c>
      <c r="F606" s="22" t="s">
        <v>2782</v>
      </c>
      <c r="G606" s="22" t="s">
        <v>2783</v>
      </c>
      <c r="H606" s="22" t="s">
        <v>1069</v>
      </c>
    </row>
    <row r="607" customHeight="1" spans="1:8">
      <c r="A607" s="23"/>
      <c r="B607" s="23"/>
      <c r="C607" s="20" t="s">
        <v>1455</v>
      </c>
      <c r="D607" s="21" t="s">
        <v>1460</v>
      </c>
      <c r="E607" s="22" t="s">
        <v>2784</v>
      </c>
      <c r="F607" s="22" t="s">
        <v>2785</v>
      </c>
      <c r="G607" s="22" t="s">
        <v>2786</v>
      </c>
      <c r="H607" s="22" t="s">
        <v>1069</v>
      </c>
    </row>
    <row r="608" customHeight="1" spans="1:8">
      <c r="A608" s="23"/>
      <c r="B608" s="23"/>
      <c r="C608" s="20" t="s">
        <v>1455</v>
      </c>
      <c r="D608" s="21" t="s">
        <v>1465</v>
      </c>
      <c r="E608" s="22" t="s">
        <v>2787</v>
      </c>
      <c r="F608" s="22" t="s">
        <v>2788</v>
      </c>
      <c r="G608" s="22" t="s">
        <v>2786</v>
      </c>
      <c r="H608" s="22" t="s">
        <v>1069</v>
      </c>
    </row>
    <row r="609" customHeight="1" spans="1:8">
      <c r="A609" s="24"/>
      <c r="B609" s="24"/>
      <c r="C609" s="20" t="s">
        <v>1467</v>
      </c>
      <c r="D609" s="21" t="s">
        <v>1468</v>
      </c>
      <c r="E609" s="22" t="s">
        <v>2789</v>
      </c>
      <c r="F609" s="22" t="s">
        <v>2790</v>
      </c>
      <c r="G609" s="22" t="s">
        <v>2791</v>
      </c>
      <c r="H609" s="22" t="s">
        <v>1069</v>
      </c>
    </row>
    <row r="610" customHeight="1" spans="1:8">
      <c r="A610" s="18" t="s">
        <v>2792</v>
      </c>
      <c r="B610" s="19" t="s">
        <v>2793</v>
      </c>
      <c r="C610" s="20" t="s">
        <v>1426</v>
      </c>
      <c r="D610" s="21" t="s">
        <v>1427</v>
      </c>
      <c r="E610" s="22" t="s">
        <v>2794</v>
      </c>
      <c r="F610" s="22" t="s">
        <v>2795</v>
      </c>
      <c r="G610" s="22" t="s">
        <v>2796</v>
      </c>
      <c r="H610" s="22" t="s">
        <v>1069</v>
      </c>
    </row>
    <row r="611" customHeight="1" spans="1:8">
      <c r="A611" s="23"/>
      <c r="B611" s="23"/>
      <c r="C611" s="20" t="s">
        <v>1426</v>
      </c>
      <c r="D611" s="21" t="s">
        <v>1427</v>
      </c>
      <c r="E611" s="22" t="s">
        <v>2797</v>
      </c>
      <c r="F611" s="22" t="s">
        <v>2798</v>
      </c>
      <c r="G611" s="22" t="s">
        <v>2796</v>
      </c>
      <c r="H611" s="22" t="s">
        <v>1069</v>
      </c>
    </row>
    <row r="612" customHeight="1" spans="1:8">
      <c r="A612" s="23"/>
      <c r="B612" s="23"/>
      <c r="C612" s="20" t="s">
        <v>1426</v>
      </c>
      <c r="D612" s="21" t="s">
        <v>1427</v>
      </c>
      <c r="E612" s="22" t="s">
        <v>2799</v>
      </c>
      <c r="F612" s="22" t="s">
        <v>2800</v>
      </c>
      <c r="G612" s="22" t="s">
        <v>2796</v>
      </c>
      <c r="H612" s="22" t="s">
        <v>1069</v>
      </c>
    </row>
    <row r="613" customHeight="1" spans="1:8">
      <c r="A613" s="23"/>
      <c r="B613" s="23"/>
      <c r="C613" s="20" t="s">
        <v>1426</v>
      </c>
      <c r="D613" s="21" t="s">
        <v>1438</v>
      </c>
      <c r="E613" s="22" t="s">
        <v>2801</v>
      </c>
      <c r="F613" s="22" t="s">
        <v>2802</v>
      </c>
      <c r="G613" s="22" t="s">
        <v>2796</v>
      </c>
      <c r="H613" s="22" t="s">
        <v>1069</v>
      </c>
    </row>
    <row r="614" customHeight="1" spans="1:8">
      <c r="A614" s="23"/>
      <c r="B614" s="23"/>
      <c r="C614" s="20" t="s">
        <v>1426</v>
      </c>
      <c r="D614" s="21" t="s">
        <v>1442</v>
      </c>
      <c r="E614" s="22" t="s">
        <v>2759</v>
      </c>
      <c r="F614" s="22" t="s">
        <v>2803</v>
      </c>
      <c r="G614" s="22" t="s">
        <v>2804</v>
      </c>
      <c r="H614" s="22" t="s">
        <v>1069</v>
      </c>
    </row>
    <row r="615" customHeight="1" spans="1:8">
      <c r="A615" s="23"/>
      <c r="B615" s="23"/>
      <c r="C615" s="20" t="s">
        <v>1426</v>
      </c>
      <c r="D615" s="21" t="s">
        <v>1450</v>
      </c>
      <c r="E615" s="22" t="s">
        <v>2738</v>
      </c>
      <c r="F615" s="22" t="s">
        <v>2805</v>
      </c>
      <c r="G615" s="22" t="s">
        <v>2806</v>
      </c>
      <c r="H615" s="22" t="s">
        <v>1069</v>
      </c>
    </row>
    <row r="616" customHeight="1" spans="1:8">
      <c r="A616" s="23"/>
      <c r="B616" s="23"/>
      <c r="C616" s="20" t="s">
        <v>1426</v>
      </c>
      <c r="D616" s="21" t="s">
        <v>1450</v>
      </c>
      <c r="E616" s="22" t="s">
        <v>2794</v>
      </c>
      <c r="F616" s="22" t="s">
        <v>2807</v>
      </c>
      <c r="G616" s="22" t="s">
        <v>2796</v>
      </c>
      <c r="H616" s="22" t="s">
        <v>1069</v>
      </c>
    </row>
    <row r="617" customHeight="1" spans="1:8">
      <c r="A617" s="23"/>
      <c r="B617" s="23"/>
      <c r="C617" s="20" t="s">
        <v>1426</v>
      </c>
      <c r="D617" s="21" t="s">
        <v>1450</v>
      </c>
      <c r="E617" s="22" t="s">
        <v>2808</v>
      </c>
      <c r="F617" s="22" t="s">
        <v>2809</v>
      </c>
      <c r="G617" s="22" t="s">
        <v>2796</v>
      </c>
      <c r="H617" s="22" t="s">
        <v>1069</v>
      </c>
    </row>
    <row r="618" customHeight="1" spans="1:8">
      <c r="A618" s="23"/>
      <c r="B618" s="23"/>
      <c r="C618" s="20" t="s">
        <v>1426</v>
      </c>
      <c r="D618" s="21" t="s">
        <v>1450</v>
      </c>
      <c r="E618" s="22" t="s">
        <v>2810</v>
      </c>
      <c r="F618" s="22" t="s">
        <v>2811</v>
      </c>
      <c r="G618" s="22" t="s">
        <v>2796</v>
      </c>
      <c r="H618" s="22" t="s">
        <v>1069</v>
      </c>
    </row>
    <row r="619" customHeight="1" spans="1:8">
      <c r="A619" s="23"/>
      <c r="B619" s="23"/>
      <c r="C619" s="20" t="s">
        <v>1455</v>
      </c>
      <c r="D619" s="21" t="s">
        <v>1456</v>
      </c>
      <c r="E619" s="22" t="s">
        <v>2763</v>
      </c>
      <c r="F619" s="22" t="s">
        <v>2812</v>
      </c>
      <c r="G619" s="22" t="s">
        <v>2796</v>
      </c>
      <c r="H619" s="22" t="s">
        <v>1069</v>
      </c>
    </row>
    <row r="620" customHeight="1" spans="1:8">
      <c r="A620" s="23"/>
      <c r="B620" s="23"/>
      <c r="C620" s="20" t="s">
        <v>1455</v>
      </c>
      <c r="D620" s="21" t="s">
        <v>1460</v>
      </c>
      <c r="E620" s="22" t="s">
        <v>2784</v>
      </c>
      <c r="F620" s="22" t="s">
        <v>2813</v>
      </c>
      <c r="G620" s="22" t="s">
        <v>2796</v>
      </c>
      <c r="H620" s="22" t="s">
        <v>1069</v>
      </c>
    </row>
    <row r="621" customHeight="1" spans="1:8">
      <c r="A621" s="23"/>
      <c r="B621" s="23"/>
      <c r="C621" s="20" t="s">
        <v>1455</v>
      </c>
      <c r="D621" s="21" t="s">
        <v>1465</v>
      </c>
      <c r="E621" s="22" t="s">
        <v>2768</v>
      </c>
      <c r="F621" s="22" t="s">
        <v>2788</v>
      </c>
      <c r="G621" s="22" t="s">
        <v>2796</v>
      </c>
      <c r="H621" s="22" t="s">
        <v>1069</v>
      </c>
    </row>
    <row r="622" customHeight="1" spans="1:8">
      <c r="A622" s="24"/>
      <c r="B622" s="24"/>
      <c r="C622" s="20" t="s">
        <v>1467</v>
      </c>
      <c r="D622" s="21" t="s">
        <v>1468</v>
      </c>
      <c r="E622" s="22" t="s">
        <v>2345</v>
      </c>
      <c r="F622" s="22" t="s">
        <v>2770</v>
      </c>
      <c r="G622" s="22" t="s">
        <v>2771</v>
      </c>
      <c r="H622" s="22" t="s">
        <v>1069</v>
      </c>
    </row>
    <row r="623" customHeight="1" spans="1:8">
      <c r="A623" s="16" t="s">
        <v>2814</v>
      </c>
      <c r="B623" s="17"/>
      <c r="C623" s="17"/>
      <c r="D623" s="17"/>
      <c r="E623" s="17"/>
      <c r="F623" s="17"/>
      <c r="G623" s="17"/>
      <c r="H623" s="17"/>
    </row>
    <row r="624" customHeight="1" spans="1:8">
      <c r="A624" s="16" t="s">
        <v>2815</v>
      </c>
      <c r="B624" s="17"/>
      <c r="C624" s="17"/>
      <c r="D624" s="17"/>
      <c r="E624" s="17"/>
      <c r="F624" s="17"/>
      <c r="G624" s="17"/>
      <c r="H624" s="17"/>
    </row>
    <row r="625" customHeight="1" spans="1:8">
      <c r="A625" s="18" t="s">
        <v>2816</v>
      </c>
      <c r="B625" s="19" t="s">
        <v>2817</v>
      </c>
      <c r="C625" s="20" t="s">
        <v>1426</v>
      </c>
      <c r="D625" s="21" t="s">
        <v>1427</v>
      </c>
      <c r="E625" s="22" t="s">
        <v>2818</v>
      </c>
      <c r="F625" s="22" t="s">
        <v>2819</v>
      </c>
      <c r="G625" s="22" t="s">
        <v>2820</v>
      </c>
      <c r="H625" s="22" t="s">
        <v>2820</v>
      </c>
    </row>
    <row r="626" customHeight="1" spans="1:8">
      <c r="A626" s="23"/>
      <c r="B626" s="23"/>
      <c r="C626" s="20" t="s">
        <v>1426</v>
      </c>
      <c r="D626" s="21" t="s">
        <v>1438</v>
      </c>
      <c r="E626" s="22" t="s">
        <v>2821</v>
      </c>
      <c r="F626" s="22" t="s">
        <v>1911</v>
      </c>
      <c r="G626" s="22" t="s">
        <v>2822</v>
      </c>
      <c r="H626" s="22" t="s">
        <v>2820</v>
      </c>
    </row>
    <row r="627" customHeight="1" spans="1:8">
      <c r="A627" s="23"/>
      <c r="B627" s="23"/>
      <c r="C627" s="20" t="s">
        <v>1426</v>
      </c>
      <c r="D627" s="21" t="s">
        <v>1442</v>
      </c>
      <c r="E627" s="22" t="s">
        <v>2823</v>
      </c>
      <c r="F627" s="22" t="s">
        <v>2824</v>
      </c>
      <c r="G627" s="22" t="s">
        <v>2822</v>
      </c>
      <c r="H627" s="22" t="s">
        <v>2820</v>
      </c>
    </row>
    <row r="628" customHeight="1" spans="1:8">
      <c r="A628" s="23"/>
      <c r="B628" s="23"/>
      <c r="C628" s="20" t="s">
        <v>1426</v>
      </c>
      <c r="D628" s="21" t="s">
        <v>1442</v>
      </c>
      <c r="E628" s="22" t="s">
        <v>2825</v>
      </c>
      <c r="F628" s="22" t="s">
        <v>1775</v>
      </c>
      <c r="G628" s="22" t="s">
        <v>2826</v>
      </c>
      <c r="H628" s="22" t="s">
        <v>2826</v>
      </c>
    </row>
    <row r="629" customHeight="1" spans="1:8">
      <c r="A629" s="23"/>
      <c r="B629" s="23"/>
      <c r="C629" s="20" t="s">
        <v>1426</v>
      </c>
      <c r="D629" s="21" t="s">
        <v>1450</v>
      </c>
      <c r="E629" s="22" t="s">
        <v>2827</v>
      </c>
      <c r="F629" s="22" t="s">
        <v>2828</v>
      </c>
      <c r="G629" s="22" t="s">
        <v>2822</v>
      </c>
      <c r="H629" s="22" t="s">
        <v>2829</v>
      </c>
    </row>
    <row r="630" customHeight="1" spans="1:8">
      <c r="A630" s="23"/>
      <c r="B630" s="23"/>
      <c r="C630" s="20" t="s">
        <v>1455</v>
      </c>
      <c r="D630" s="21" t="s">
        <v>1460</v>
      </c>
      <c r="E630" s="22" t="s">
        <v>2830</v>
      </c>
      <c r="F630" s="22" t="s">
        <v>2831</v>
      </c>
      <c r="G630" s="22" t="s">
        <v>2822</v>
      </c>
      <c r="H630" s="22" t="s">
        <v>2832</v>
      </c>
    </row>
    <row r="631" customHeight="1" spans="1:8">
      <c r="A631" s="23"/>
      <c r="B631" s="23"/>
      <c r="C631" s="20" t="s">
        <v>1455</v>
      </c>
      <c r="D631" s="21" t="s">
        <v>1465</v>
      </c>
      <c r="E631" s="22" t="s">
        <v>2833</v>
      </c>
      <c r="F631" s="22" t="s">
        <v>2834</v>
      </c>
      <c r="G631" s="22" t="s">
        <v>2822</v>
      </c>
      <c r="H631" s="22" t="s">
        <v>2832</v>
      </c>
    </row>
    <row r="632" customHeight="1" spans="1:8">
      <c r="A632" s="24"/>
      <c r="B632" s="24"/>
      <c r="C632" s="20" t="s">
        <v>1467</v>
      </c>
      <c r="D632" s="21" t="s">
        <v>1468</v>
      </c>
      <c r="E632" s="22" t="s">
        <v>2835</v>
      </c>
      <c r="F632" s="22" t="s">
        <v>1480</v>
      </c>
      <c r="G632" s="22" t="s">
        <v>2822</v>
      </c>
      <c r="H632" s="22" t="s">
        <v>2820</v>
      </c>
    </row>
    <row r="633" customHeight="1" spans="1:8">
      <c r="A633" s="18" t="s">
        <v>2836</v>
      </c>
      <c r="B633" s="19" t="s">
        <v>2837</v>
      </c>
      <c r="C633" s="20" t="s">
        <v>1426</v>
      </c>
      <c r="D633" s="21" t="s">
        <v>1427</v>
      </c>
      <c r="E633" s="22" t="s">
        <v>2838</v>
      </c>
      <c r="F633" s="22" t="s">
        <v>2036</v>
      </c>
      <c r="G633" s="22" t="s">
        <v>2822</v>
      </c>
      <c r="H633" s="22" t="s">
        <v>2839</v>
      </c>
    </row>
    <row r="634" customHeight="1" spans="1:8">
      <c r="A634" s="23"/>
      <c r="B634" s="23"/>
      <c r="C634" s="20" t="s">
        <v>1426</v>
      </c>
      <c r="D634" s="21" t="s">
        <v>1427</v>
      </c>
      <c r="E634" s="22" t="s">
        <v>2840</v>
      </c>
      <c r="F634" s="22" t="s">
        <v>1429</v>
      </c>
      <c r="G634" s="22" t="s">
        <v>2822</v>
      </c>
      <c r="H634" s="22" t="s">
        <v>2839</v>
      </c>
    </row>
    <row r="635" customHeight="1" spans="1:8">
      <c r="A635" s="23"/>
      <c r="B635" s="23"/>
      <c r="C635" s="20" t="s">
        <v>1426</v>
      </c>
      <c r="D635" s="21" t="s">
        <v>1438</v>
      </c>
      <c r="E635" s="22" t="s">
        <v>2841</v>
      </c>
      <c r="F635" s="22" t="s">
        <v>1551</v>
      </c>
      <c r="G635" s="22" t="s">
        <v>2822</v>
      </c>
      <c r="H635" s="22" t="s">
        <v>2839</v>
      </c>
    </row>
    <row r="636" customHeight="1" spans="1:8">
      <c r="A636" s="23"/>
      <c r="B636" s="23"/>
      <c r="C636" s="20" t="s">
        <v>1426</v>
      </c>
      <c r="D636" s="21" t="s">
        <v>1438</v>
      </c>
      <c r="E636" s="22" t="s">
        <v>2842</v>
      </c>
      <c r="F636" s="22" t="s">
        <v>1551</v>
      </c>
      <c r="G636" s="22" t="s">
        <v>2822</v>
      </c>
      <c r="H636" s="22" t="s">
        <v>2839</v>
      </c>
    </row>
    <row r="637" customHeight="1" spans="1:8">
      <c r="A637" s="23"/>
      <c r="B637" s="23"/>
      <c r="C637" s="20" t="s">
        <v>1426</v>
      </c>
      <c r="D637" s="21" t="s">
        <v>1442</v>
      </c>
      <c r="E637" s="22" t="s">
        <v>2843</v>
      </c>
      <c r="F637" s="22" t="s">
        <v>1775</v>
      </c>
      <c r="G637" s="22" t="s">
        <v>2822</v>
      </c>
      <c r="H637" s="22" t="s">
        <v>2832</v>
      </c>
    </row>
    <row r="638" customHeight="1" spans="1:8">
      <c r="A638" s="23"/>
      <c r="B638" s="23"/>
      <c r="C638" s="20" t="s">
        <v>1426</v>
      </c>
      <c r="D638" s="21" t="s">
        <v>1450</v>
      </c>
      <c r="E638" s="22" t="s">
        <v>2844</v>
      </c>
      <c r="F638" s="22" t="s">
        <v>2845</v>
      </c>
      <c r="G638" s="22" t="s">
        <v>2822</v>
      </c>
      <c r="H638" s="22" t="s">
        <v>2846</v>
      </c>
    </row>
    <row r="639" customHeight="1" spans="1:8">
      <c r="A639" s="23"/>
      <c r="B639" s="23"/>
      <c r="C639" s="20" t="s">
        <v>1455</v>
      </c>
      <c r="D639" s="21" t="s">
        <v>1460</v>
      </c>
      <c r="E639" s="22" t="s">
        <v>2847</v>
      </c>
      <c r="F639" s="22" t="s">
        <v>2831</v>
      </c>
      <c r="G639" s="22" t="s">
        <v>2822</v>
      </c>
      <c r="H639" s="22" t="s">
        <v>2832</v>
      </c>
    </row>
    <row r="640" customHeight="1" spans="1:8">
      <c r="A640" s="24"/>
      <c r="B640" s="24"/>
      <c r="C640" s="20" t="s">
        <v>1467</v>
      </c>
      <c r="D640" s="21" t="s">
        <v>1468</v>
      </c>
      <c r="E640" s="22" t="s">
        <v>2848</v>
      </c>
      <c r="F640" s="22" t="s">
        <v>1480</v>
      </c>
      <c r="G640" s="22" t="s">
        <v>2822</v>
      </c>
      <c r="H640" s="22" t="s">
        <v>2839</v>
      </c>
    </row>
    <row r="641" customHeight="1" spans="1:8">
      <c r="A641" s="16" t="s">
        <v>2849</v>
      </c>
      <c r="B641" s="17"/>
      <c r="C641" s="17"/>
      <c r="D641" s="17"/>
      <c r="E641" s="17"/>
      <c r="F641" s="17"/>
      <c r="G641" s="17"/>
      <c r="H641" s="17"/>
    </row>
    <row r="642" customHeight="1" spans="1:8">
      <c r="A642" s="16" t="s">
        <v>2850</v>
      </c>
      <c r="B642" s="17"/>
      <c r="C642" s="17"/>
      <c r="D642" s="17"/>
      <c r="E642" s="17"/>
      <c r="F642" s="17"/>
      <c r="G642" s="17"/>
      <c r="H642" s="17"/>
    </row>
    <row r="643" customHeight="1" spans="1:8">
      <c r="A643" s="18" t="s">
        <v>2851</v>
      </c>
      <c r="B643" s="19" t="s">
        <v>2852</v>
      </c>
      <c r="C643" s="20" t="s">
        <v>1426</v>
      </c>
      <c r="D643" s="21" t="s">
        <v>1427</v>
      </c>
      <c r="E643" s="22" t="s">
        <v>2853</v>
      </c>
      <c r="F643" s="22" t="s">
        <v>2854</v>
      </c>
      <c r="G643" s="22" t="s">
        <v>2855</v>
      </c>
      <c r="H643" s="22" t="s">
        <v>2856</v>
      </c>
    </row>
    <row r="644" customHeight="1" spans="1:8">
      <c r="A644" s="23"/>
      <c r="B644" s="23"/>
      <c r="C644" s="20" t="s">
        <v>1426</v>
      </c>
      <c r="D644" s="21" t="s">
        <v>1438</v>
      </c>
      <c r="E644" s="22" t="s">
        <v>2857</v>
      </c>
      <c r="F644" s="22" t="s">
        <v>2329</v>
      </c>
      <c r="G644" s="22" t="s">
        <v>2855</v>
      </c>
      <c r="H644" s="22" t="s">
        <v>2856</v>
      </c>
    </row>
    <row r="645" customHeight="1" spans="1:8">
      <c r="A645" s="23"/>
      <c r="B645" s="23"/>
      <c r="C645" s="20" t="s">
        <v>1426</v>
      </c>
      <c r="D645" s="21" t="s">
        <v>1442</v>
      </c>
      <c r="E645" s="22" t="s">
        <v>2858</v>
      </c>
      <c r="F645" s="22" t="s">
        <v>2119</v>
      </c>
      <c r="G645" s="22" t="s">
        <v>2855</v>
      </c>
      <c r="H645" s="22" t="s">
        <v>2856</v>
      </c>
    </row>
    <row r="646" customHeight="1" spans="1:8">
      <c r="A646" s="23"/>
      <c r="B646" s="23"/>
      <c r="C646" s="20" t="s">
        <v>1426</v>
      </c>
      <c r="D646" s="21" t="s">
        <v>1442</v>
      </c>
      <c r="E646" s="22" t="s">
        <v>2859</v>
      </c>
      <c r="F646" s="22" t="s">
        <v>2119</v>
      </c>
      <c r="G646" s="22" t="s">
        <v>2855</v>
      </c>
      <c r="H646" s="22" t="s">
        <v>2856</v>
      </c>
    </row>
    <row r="647" customHeight="1" spans="1:8">
      <c r="A647" s="23"/>
      <c r="B647" s="23"/>
      <c r="C647" s="20" t="s">
        <v>1426</v>
      </c>
      <c r="D647" s="21" t="s">
        <v>1450</v>
      </c>
      <c r="E647" s="22" t="s">
        <v>2860</v>
      </c>
      <c r="F647" s="22" t="s">
        <v>1888</v>
      </c>
      <c r="G647" s="22" t="s">
        <v>2855</v>
      </c>
      <c r="H647" s="22" t="s">
        <v>2856</v>
      </c>
    </row>
    <row r="648" customHeight="1" spans="1:8">
      <c r="A648" s="23"/>
      <c r="B648" s="23"/>
      <c r="C648" s="20" t="s">
        <v>1426</v>
      </c>
      <c r="D648" s="21" t="s">
        <v>1450</v>
      </c>
      <c r="E648" s="22" t="s">
        <v>2861</v>
      </c>
      <c r="F648" s="22" t="s">
        <v>1838</v>
      </c>
      <c r="G648" s="22" t="s">
        <v>2855</v>
      </c>
      <c r="H648" s="22" t="s">
        <v>2862</v>
      </c>
    </row>
    <row r="649" customHeight="1" spans="1:8">
      <c r="A649" s="23"/>
      <c r="B649" s="23"/>
      <c r="C649" s="20" t="s">
        <v>1455</v>
      </c>
      <c r="D649" s="21" t="s">
        <v>1456</v>
      </c>
      <c r="E649" s="22" t="s">
        <v>2863</v>
      </c>
      <c r="F649" s="22" t="s">
        <v>2864</v>
      </c>
      <c r="G649" s="22" t="s">
        <v>2855</v>
      </c>
      <c r="H649" s="22" t="s">
        <v>2856</v>
      </c>
    </row>
    <row r="650" customHeight="1" spans="1:8">
      <c r="A650" s="23"/>
      <c r="B650" s="23"/>
      <c r="C650" s="20" t="s">
        <v>1455</v>
      </c>
      <c r="D650" s="21" t="s">
        <v>1460</v>
      </c>
      <c r="E650" s="22" t="s">
        <v>2865</v>
      </c>
      <c r="F650" s="22" t="s">
        <v>2866</v>
      </c>
      <c r="G650" s="22" t="s">
        <v>2855</v>
      </c>
      <c r="H650" s="22" t="s">
        <v>2856</v>
      </c>
    </row>
    <row r="651" customHeight="1" spans="1:8">
      <c r="A651" s="23"/>
      <c r="B651" s="23"/>
      <c r="C651" s="20" t="s">
        <v>1455</v>
      </c>
      <c r="D651" s="21" t="s">
        <v>1463</v>
      </c>
      <c r="E651" s="22" t="s">
        <v>2867</v>
      </c>
      <c r="F651" s="22" t="s">
        <v>2868</v>
      </c>
      <c r="G651" s="22" t="s">
        <v>2855</v>
      </c>
      <c r="H651" s="22" t="s">
        <v>2856</v>
      </c>
    </row>
    <row r="652" customHeight="1" spans="1:8">
      <c r="A652" s="23"/>
      <c r="B652" s="23"/>
      <c r="C652" s="20" t="s">
        <v>1455</v>
      </c>
      <c r="D652" s="21" t="s">
        <v>1465</v>
      </c>
      <c r="E652" s="22" t="s">
        <v>2869</v>
      </c>
      <c r="F652" s="22" t="s">
        <v>2870</v>
      </c>
      <c r="G652" s="22" t="s">
        <v>2855</v>
      </c>
      <c r="H652" s="22" t="s">
        <v>2856</v>
      </c>
    </row>
    <row r="653" customHeight="1" spans="1:8">
      <c r="A653" s="24"/>
      <c r="B653" s="24"/>
      <c r="C653" s="20" t="s">
        <v>1467</v>
      </c>
      <c r="D653" s="21" t="s">
        <v>1468</v>
      </c>
      <c r="E653" s="22" t="s">
        <v>2871</v>
      </c>
      <c r="F653" s="22" t="s">
        <v>2027</v>
      </c>
      <c r="G653" s="22" t="s">
        <v>2855</v>
      </c>
      <c r="H653" s="22" t="s">
        <v>2856</v>
      </c>
    </row>
    <row r="654" customHeight="1" spans="1:8">
      <c r="A654" s="18" t="s">
        <v>2872</v>
      </c>
      <c r="B654" s="19" t="s">
        <v>2873</v>
      </c>
      <c r="C654" s="20" t="s">
        <v>1426</v>
      </c>
      <c r="D654" s="21" t="s">
        <v>1427</v>
      </c>
      <c r="E654" s="22" t="s">
        <v>2874</v>
      </c>
      <c r="F654" s="22" t="s">
        <v>2875</v>
      </c>
      <c r="G654" s="22" t="s">
        <v>2876</v>
      </c>
      <c r="H654" s="22" t="s">
        <v>2873</v>
      </c>
    </row>
    <row r="655" customHeight="1" spans="1:8">
      <c r="A655" s="23"/>
      <c r="B655" s="23"/>
      <c r="C655" s="20" t="s">
        <v>1426</v>
      </c>
      <c r="D655" s="21" t="s">
        <v>1427</v>
      </c>
      <c r="E655" s="22" t="s">
        <v>2877</v>
      </c>
      <c r="F655" s="22" t="s">
        <v>2878</v>
      </c>
      <c r="G655" s="22" t="s">
        <v>2876</v>
      </c>
      <c r="H655" s="22" t="s">
        <v>2873</v>
      </c>
    </row>
    <row r="656" customHeight="1" spans="1:8">
      <c r="A656" s="23"/>
      <c r="B656" s="23"/>
      <c r="C656" s="20" t="s">
        <v>1426</v>
      </c>
      <c r="D656" s="21" t="s">
        <v>1427</v>
      </c>
      <c r="E656" s="22" t="s">
        <v>2879</v>
      </c>
      <c r="F656" s="22" t="s">
        <v>2880</v>
      </c>
      <c r="G656" s="22" t="s">
        <v>2876</v>
      </c>
      <c r="H656" s="22" t="s">
        <v>2873</v>
      </c>
    </row>
    <row r="657" customHeight="1" spans="1:8">
      <c r="A657" s="23"/>
      <c r="B657" s="23"/>
      <c r="C657" s="20" t="s">
        <v>1426</v>
      </c>
      <c r="D657" s="21" t="s">
        <v>1427</v>
      </c>
      <c r="E657" s="22" t="s">
        <v>2881</v>
      </c>
      <c r="F657" s="22" t="s">
        <v>2882</v>
      </c>
      <c r="G657" s="22" t="s">
        <v>2876</v>
      </c>
      <c r="H657" s="22" t="s">
        <v>2873</v>
      </c>
    </row>
    <row r="658" customHeight="1" spans="1:8">
      <c r="A658" s="23"/>
      <c r="B658" s="23"/>
      <c r="C658" s="20" t="s">
        <v>1426</v>
      </c>
      <c r="D658" s="21" t="s">
        <v>1427</v>
      </c>
      <c r="E658" s="22" t="s">
        <v>2883</v>
      </c>
      <c r="F658" s="22" t="s">
        <v>2884</v>
      </c>
      <c r="G658" s="22" t="s">
        <v>2876</v>
      </c>
      <c r="H658" s="22" t="s">
        <v>2873</v>
      </c>
    </row>
    <row r="659" customHeight="1" spans="1:8">
      <c r="A659" s="23"/>
      <c r="B659" s="23"/>
      <c r="C659" s="20" t="s">
        <v>1426</v>
      </c>
      <c r="D659" s="21" t="s">
        <v>1427</v>
      </c>
      <c r="E659" s="22" t="s">
        <v>2885</v>
      </c>
      <c r="F659" s="22" t="s">
        <v>2878</v>
      </c>
      <c r="G659" s="22" t="s">
        <v>2876</v>
      </c>
      <c r="H659" s="22" t="s">
        <v>2873</v>
      </c>
    </row>
    <row r="660" customHeight="1" spans="1:8">
      <c r="A660" s="23"/>
      <c r="B660" s="23"/>
      <c r="C660" s="20" t="s">
        <v>1426</v>
      </c>
      <c r="D660" s="21" t="s">
        <v>1427</v>
      </c>
      <c r="E660" s="22" t="s">
        <v>2886</v>
      </c>
      <c r="F660" s="22" t="s">
        <v>1551</v>
      </c>
      <c r="G660" s="22" t="s">
        <v>2876</v>
      </c>
      <c r="H660" s="22" t="s">
        <v>2873</v>
      </c>
    </row>
    <row r="661" customHeight="1" spans="1:8">
      <c r="A661" s="23"/>
      <c r="B661" s="23"/>
      <c r="C661" s="20" t="s">
        <v>1426</v>
      </c>
      <c r="D661" s="21" t="s">
        <v>1438</v>
      </c>
      <c r="E661" s="22" t="s">
        <v>2887</v>
      </c>
      <c r="F661" s="22" t="s">
        <v>1563</v>
      </c>
      <c r="G661" s="22" t="s">
        <v>2888</v>
      </c>
      <c r="H661" s="22" t="s">
        <v>2888</v>
      </c>
    </row>
    <row r="662" customHeight="1" spans="1:8">
      <c r="A662" s="23"/>
      <c r="B662" s="23"/>
      <c r="C662" s="20" t="s">
        <v>1426</v>
      </c>
      <c r="D662" s="21" t="s">
        <v>1442</v>
      </c>
      <c r="E662" s="22" t="s">
        <v>2889</v>
      </c>
      <c r="F662" s="22" t="s">
        <v>1663</v>
      </c>
      <c r="G662" s="22" t="s">
        <v>2888</v>
      </c>
      <c r="H662" s="22" t="s">
        <v>2888</v>
      </c>
    </row>
    <row r="663" customHeight="1" spans="1:8">
      <c r="A663" s="23"/>
      <c r="B663" s="23"/>
      <c r="C663" s="20" t="s">
        <v>1426</v>
      </c>
      <c r="D663" s="21" t="s">
        <v>1450</v>
      </c>
      <c r="E663" s="22" t="s">
        <v>2890</v>
      </c>
      <c r="F663" s="22" t="s">
        <v>2891</v>
      </c>
      <c r="G663" s="22" t="s">
        <v>2876</v>
      </c>
      <c r="H663" s="22" t="s">
        <v>2876</v>
      </c>
    </row>
    <row r="664" customHeight="1" spans="1:8">
      <c r="A664" s="23"/>
      <c r="B664" s="23"/>
      <c r="C664" s="20" t="s">
        <v>1426</v>
      </c>
      <c r="D664" s="21" t="s">
        <v>1450</v>
      </c>
      <c r="E664" s="22" t="s">
        <v>2874</v>
      </c>
      <c r="F664" s="22" t="s">
        <v>2892</v>
      </c>
      <c r="G664" s="22" t="s">
        <v>2876</v>
      </c>
      <c r="H664" s="22" t="s">
        <v>2876</v>
      </c>
    </row>
    <row r="665" customHeight="1" spans="1:8">
      <c r="A665" s="23"/>
      <c r="B665" s="23"/>
      <c r="C665" s="20" t="s">
        <v>1426</v>
      </c>
      <c r="D665" s="21" t="s">
        <v>1450</v>
      </c>
      <c r="E665" s="22" t="s">
        <v>2877</v>
      </c>
      <c r="F665" s="22" t="s">
        <v>2893</v>
      </c>
      <c r="G665" s="22" t="s">
        <v>2876</v>
      </c>
      <c r="H665" s="22" t="s">
        <v>2876</v>
      </c>
    </row>
    <row r="666" customHeight="1" spans="1:8">
      <c r="A666" s="23"/>
      <c r="B666" s="23"/>
      <c r="C666" s="20" t="s">
        <v>1426</v>
      </c>
      <c r="D666" s="21" t="s">
        <v>1450</v>
      </c>
      <c r="E666" s="22" t="s">
        <v>2879</v>
      </c>
      <c r="F666" s="22" t="s">
        <v>2892</v>
      </c>
      <c r="G666" s="22" t="s">
        <v>2876</v>
      </c>
      <c r="H666" s="22" t="s">
        <v>2876</v>
      </c>
    </row>
    <row r="667" customHeight="1" spans="1:8">
      <c r="A667" s="23"/>
      <c r="B667" s="23"/>
      <c r="C667" s="20" t="s">
        <v>1426</v>
      </c>
      <c r="D667" s="21" t="s">
        <v>1450</v>
      </c>
      <c r="E667" s="22" t="s">
        <v>2881</v>
      </c>
      <c r="F667" s="22" t="s">
        <v>2894</v>
      </c>
      <c r="G667" s="22" t="s">
        <v>2876</v>
      </c>
      <c r="H667" s="22" t="s">
        <v>2876</v>
      </c>
    </row>
    <row r="668" customHeight="1" spans="1:8">
      <c r="A668" s="23"/>
      <c r="B668" s="23"/>
      <c r="C668" s="20" t="s">
        <v>1426</v>
      </c>
      <c r="D668" s="21" t="s">
        <v>1450</v>
      </c>
      <c r="E668" s="22" t="s">
        <v>2883</v>
      </c>
      <c r="F668" s="22" t="s">
        <v>2895</v>
      </c>
      <c r="G668" s="22" t="s">
        <v>2876</v>
      </c>
      <c r="H668" s="22" t="s">
        <v>2876</v>
      </c>
    </row>
    <row r="669" customHeight="1" spans="1:8">
      <c r="A669" s="23"/>
      <c r="B669" s="23"/>
      <c r="C669" s="20" t="s">
        <v>1426</v>
      </c>
      <c r="D669" s="21" t="s">
        <v>1450</v>
      </c>
      <c r="E669" s="22" t="s">
        <v>2885</v>
      </c>
      <c r="F669" s="22" t="s">
        <v>2896</v>
      </c>
      <c r="G669" s="22" t="s">
        <v>2876</v>
      </c>
      <c r="H669" s="22" t="s">
        <v>2876</v>
      </c>
    </row>
    <row r="670" customHeight="1" spans="1:8">
      <c r="A670" s="23"/>
      <c r="B670" s="23"/>
      <c r="C670" s="20" t="s">
        <v>1426</v>
      </c>
      <c r="D670" s="21" t="s">
        <v>1450</v>
      </c>
      <c r="E670" s="22" t="s">
        <v>2886</v>
      </c>
      <c r="F670" s="22" t="s">
        <v>2897</v>
      </c>
      <c r="G670" s="22" t="s">
        <v>2876</v>
      </c>
      <c r="H670" s="22" t="s">
        <v>2876</v>
      </c>
    </row>
    <row r="671" customHeight="1" spans="1:8">
      <c r="A671" s="23"/>
      <c r="B671" s="23"/>
      <c r="C671" s="20" t="s">
        <v>1455</v>
      </c>
      <c r="D671" s="21" t="s">
        <v>1456</v>
      </c>
      <c r="E671" s="22" t="s">
        <v>2898</v>
      </c>
      <c r="F671" s="22" t="s">
        <v>1686</v>
      </c>
      <c r="G671" s="22" t="s">
        <v>2876</v>
      </c>
      <c r="H671" s="22" t="s">
        <v>2876</v>
      </c>
    </row>
    <row r="672" customHeight="1" spans="1:8">
      <c r="A672" s="23"/>
      <c r="B672" s="23"/>
      <c r="C672" s="20" t="s">
        <v>1455</v>
      </c>
      <c r="D672" s="21" t="s">
        <v>1460</v>
      </c>
      <c r="E672" s="22" t="s">
        <v>2899</v>
      </c>
      <c r="F672" s="22" t="s">
        <v>2900</v>
      </c>
      <c r="G672" s="22" t="s">
        <v>2876</v>
      </c>
      <c r="H672" s="22" t="s">
        <v>2876</v>
      </c>
    </row>
    <row r="673" customHeight="1" spans="1:8">
      <c r="A673" s="23"/>
      <c r="B673" s="23"/>
      <c r="C673" s="20" t="s">
        <v>1455</v>
      </c>
      <c r="D673" s="21" t="s">
        <v>1465</v>
      </c>
      <c r="E673" s="22" t="s">
        <v>2901</v>
      </c>
      <c r="F673" s="22" t="s">
        <v>2902</v>
      </c>
      <c r="G673" s="22" t="s">
        <v>2903</v>
      </c>
      <c r="H673" s="22" t="s">
        <v>2903</v>
      </c>
    </row>
    <row r="674" customHeight="1" spans="1:8">
      <c r="A674" s="23"/>
      <c r="B674" s="23"/>
      <c r="C674" s="20" t="s">
        <v>1467</v>
      </c>
      <c r="D674" s="21" t="s">
        <v>1468</v>
      </c>
      <c r="E674" s="22" t="s">
        <v>2081</v>
      </c>
      <c r="F674" s="22" t="s">
        <v>2027</v>
      </c>
      <c r="G674" s="22" t="s">
        <v>2888</v>
      </c>
      <c r="H674" s="22" t="s">
        <v>2888</v>
      </c>
    </row>
    <row r="675" customHeight="1" spans="1:8">
      <c r="A675" s="24"/>
      <c r="B675" s="24"/>
      <c r="C675" s="20" t="s">
        <v>1467</v>
      </c>
      <c r="D675" s="21" t="s">
        <v>1468</v>
      </c>
      <c r="E675" s="22" t="s">
        <v>2904</v>
      </c>
      <c r="F675" s="22" t="s">
        <v>2027</v>
      </c>
      <c r="G675" s="22" t="s">
        <v>2888</v>
      </c>
      <c r="H675" s="22" t="s">
        <v>2888</v>
      </c>
    </row>
    <row r="676" customHeight="1" spans="1:8">
      <c r="A676" s="18" t="s">
        <v>2905</v>
      </c>
      <c r="B676" s="19" t="s">
        <v>2906</v>
      </c>
      <c r="C676" s="20" t="s">
        <v>1426</v>
      </c>
      <c r="D676" s="21" t="s">
        <v>1427</v>
      </c>
      <c r="E676" s="22" t="s">
        <v>2907</v>
      </c>
      <c r="F676" s="22" t="s">
        <v>2908</v>
      </c>
      <c r="G676" s="22" t="s">
        <v>2909</v>
      </c>
      <c r="H676" s="22" t="s">
        <v>2910</v>
      </c>
    </row>
    <row r="677" customHeight="1" spans="1:8">
      <c r="A677" s="23"/>
      <c r="B677" s="23"/>
      <c r="C677" s="20" t="s">
        <v>1426</v>
      </c>
      <c r="D677" s="21" t="s">
        <v>1438</v>
      </c>
      <c r="E677" s="22" t="s">
        <v>2911</v>
      </c>
      <c r="F677" s="22" t="s">
        <v>1551</v>
      </c>
      <c r="G677" s="22" t="s">
        <v>2911</v>
      </c>
      <c r="H677" s="22" t="s">
        <v>2910</v>
      </c>
    </row>
    <row r="678" customHeight="1" spans="1:8">
      <c r="A678" s="23"/>
      <c r="B678" s="23"/>
      <c r="C678" s="20" t="s">
        <v>1426</v>
      </c>
      <c r="D678" s="21" t="s">
        <v>1442</v>
      </c>
      <c r="E678" s="22" t="s">
        <v>2912</v>
      </c>
      <c r="F678" s="22" t="s">
        <v>2913</v>
      </c>
      <c r="G678" s="22" t="s">
        <v>2914</v>
      </c>
      <c r="H678" s="22" t="s">
        <v>2915</v>
      </c>
    </row>
    <row r="679" customHeight="1" spans="1:8">
      <c r="A679" s="23"/>
      <c r="B679" s="23"/>
      <c r="C679" s="20" t="s">
        <v>1426</v>
      </c>
      <c r="D679" s="21" t="s">
        <v>1442</v>
      </c>
      <c r="E679" s="22" t="s">
        <v>2916</v>
      </c>
      <c r="F679" s="22" t="s">
        <v>2917</v>
      </c>
      <c r="G679" s="22" t="s">
        <v>2914</v>
      </c>
      <c r="H679" s="22" t="s">
        <v>2915</v>
      </c>
    </row>
    <row r="680" customHeight="1" spans="1:8">
      <c r="A680" s="23"/>
      <c r="B680" s="23"/>
      <c r="C680" s="20" t="s">
        <v>1426</v>
      </c>
      <c r="D680" s="21" t="s">
        <v>1450</v>
      </c>
      <c r="E680" s="22" t="s">
        <v>2918</v>
      </c>
      <c r="F680" s="22" t="s">
        <v>2919</v>
      </c>
      <c r="G680" s="22" t="s">
        <v>2920</v>
      </c>
      <c r="H680" s="22" t="s">
        <v>2910</v>
      </c>
    </row>
    <row r="681" customHeight="1" spans="1:8">
      <c r="A681" s="23"/>
      <c r="B681" s="23"/>
      <c r="C681" s="20" t="s">
        <v>1426</v>
      </c>
      <c r="D681" s="21" t="s">
        <v>1450</v>
      </c>
      <c r="E681" s="22" t="s">
        <v>2921</v>
      </c>
      <c r="F681" s="22" t="s">
        <v>2922</v>
      </c>
      <c r="G681" s="22" t="s">
        <v>2920</v>
      </c>
      <c r="H681" s="22" t="s">
        <v>2910</v>
      </c>
    </row>
    <row r="682" customHeight="1" spans="1:8">
      <c r="A682" s="23"/>
      <c r="B682" s="23"/>
      <c r="C682" s="20" t="s">
        <v>1455</v>
      </c>
      <c r="D682" s="21" t="s">
        <v>1460</v>
      </c>
      <c r="E682" s="22" t="s">
        <v>2923</v>
      </c>
      <c r="F682" s="22" t="s">
        <v>2924</v>
      </c>
      <c r="G682" s="22" t="s">
        <v>2925</v>
      </c>
      <c r="H682" s="22" t="s">
        <v>2925</v>
      </c>
    </row>
    <row r="683" customHeight="1" spans="1:8">
      <c r="A683" s="23"/>
      <c r="B683" s="23"/>
      <c r="C683" s="20" t="s">
        <v>1455</v>
      </c>
      <c r="D683" s="21" t="s">
        <v>1463</v>
      </c>
      <c r="E683" s="22" t="s">
        <v>2926</v>
      </c>
      <c r="F683" s="22" t="s">
        <v>2927</v>
      </c>
      <c r="G683" s="22" t="s">
        <v>2928</v>
      </c>
      <c r="H683" s="22" t="s">
        <v>2928</v>
      </c>
    </row>
    <row r="684" customHeight="1" spans="1:8">
      <c r="A684" s="23"/>
      <c r="B684" s="23"/>
      <c r="C684" s="20" t="s">
        <v>1455</v>
      </c>
      <c r="D684" s="21" t="s">
        <v>1465</v>
      </c>
      <c r="E684" s="22" t="s">
        <v>2929</v>
      </c>
      <c r="F684" s="22" t="s">
        <v>2927</v>
      </c>
      <c r="G684" s="22" t="s">
        <v>2930</v>
      </c>
      <c r="H684" s="22" t="s">
        <v>2930</v>
      </c>
    </row>
    <row r="685" customHeight="1" spans="1:8">
      <c r="A685" s="24"/>
      <c r="B685" s="24"/>
      <c r="C685" s="20" t="s">
        <v>1467</v>
      </c>
      <c r="D685" s="21" t="s">
        <v>1468</v>
      </c>
      <c r="E685" s="22" t="s">
        <v>2931</v>
      </c>
      <c r="F685" s="22" t="s">
        <v>2027</v>
      </c>
      <c r="G685" s="22" t="s">
        <v>2932</v>
      </c>
      <c r="H685" s="22" t="s">
        <v>2932</v>
      </c>
    </row>
  </sheetData>
  <mergeCells count="99">
    <mergeCell ref="A2:H2"/>
    <mergeCell ref="A8:A19"/>
    <mergeCell ref="A20:A28"/>
    <mergeCell ref="A29:A38"/>
    <mergeCell ref="A41:A53"/>
    <mergeCell ref="A55:A78"/>
    <mergeCell ref="A81:A108"/>
    <mergeCell ref="A109:A119"/>
    <mergeCell ref="A120:A128"/>
    <mergeCell ref="A131:A140"/>
    <mergeCell ref="A141:A149"/>
    <mergeCell ref="A150:A159"/>
    <mergeCell ref="A160:A170"/>
    <mergeCell ref="A171:A180"/>
    <mergeCell ref="A181:A189"/>
    <mergeCell ref="A190:A198"/>
    <mergeCell ref="A199:A209"/>
    <mergeCell ref="A210:A221"/>
    <mergeCell ref="A222:A232"/>
    <mergeCell ref="A235:A240"/>
    <mergeCell ref="A243:A251"/>
    <mergeCell ref="A254:A260"/>
    <mergeCell ref="A263:A274"/>
    <mergeCell ref="A277:A287"/>
    <mergeCell ref="A290:A300"/>
    <mergeCell ref="A301:A309"/>
    <mergeCell ref="A310:A321"/>
    <mergeCell ref="A322:A334"/>
    <mergeCell ref="A335:A343"/>
    <mergeCell ref="A344:A354"/>
    <mergeCell ref="A358:A364"/>
    <mergeCell ref="A366:A389"/>
    <mergeCell ref="A392:A402"/>
    <mergeCell ref="A403:A411"/>
    <mergeCell ref="A412:A433"/>
    <mergeCell ref="A436:A443"/>
    <mergeCell ref="A444:A453"/>
    <mergeCell ref="A454:A477"/>
    <mergeCell ref="A478:A507"/>
    <mergeCell ref="A510:A523"/>
    <mergeCell ref="A524:A582"/>
    <mergeCell ref="A585:A592"/>
    <mergeCell ref="A594:A601"/>
    <mergeCell ref="A602:A609"/>
    <mergeCell ref="A610:A622"/>
    <mergeCell ref="A625:A632"/>
    <mergeCell ref="A633:A640"/>
    <mergeCell ref="A643:A653"/>
    <mergeCell ref="A654:A675"/>
    <mergeCell ref="A676:A685"/>
    <mergeCell ref="B8:B19"/>
    <mergeCell ref="B20:B28"/>
    <mergeCell ref="B29:B38"/>
    <mergeCell ref="B41:B53"/>
    <mergeCell ref="B55:B78"/>
    <mergeCell ref="B81:B108"/>
    <mergeCell ref="B109:B119"/>
    <mergeCell ref="B120:B128"/>
    <mergeCell ref="B131:B140"/>
    <mergeCell ref="B141:B149"/>
    <mergeCell ref="B150:B159"/>
    <mergeCell ref="B160:B170"/>
    <mergeCell ref="B171:B180"/>
    <mergeCell ref="B181:B189"/>
    <mergeCell ref="B190:B198"/>
    <mergeCell ref="B199:B209"/>
    <mergeCell ref="B210:B221"/>
    <mergeCell ref="B222:B232"/>
    <mergeCell ref="B235:B240"/>
    <mergeCell ref="B243:B251"/>
    <mergeCell ref="B254:B260"/>
    <mergeCell ref="B263:B274"/>
    <mergeCell ref="B277:B287"/>
    <mergeCell ref="B290:B300"/>
    <mergeCell ref="B301:B309"/>
    <mergeCell ref="B310:B321"/>
    <mergeCell ref="B322:B334"/>
    <mergeCell ref="B335:B343"/>
    <mergeCell ref="B344:B354"/>
    <mergeCell ref="B358:B364"/>
    <mergeCell ref="B366:B389"/>
    <mergeCell ref="B392:B402"/>
    <mergeCell ref="B403:B411"/>
    <mergeCell ref="B412:B433"/>
    <mergeCell ref="B436:B443"/>
    <mergeCell ref="B444:B453"/>
    <mergeCell ref="B454:B477"/>
    <mergeCell ref="B478:B507"/>
    <mergeCell ref="B510:B523"/>
    <mergeCell ref="B524:B582"/>
    <mergeCell ref="B585:B592"/>
    <mergeCell ref="B594:B601"/>
    <mergeCell ref="B602:B609"/>
    <mergeCell ref="B610:B622"/>
    <mergeCell ref="B625:B632"/>
    <mergeCell ref="B633:B640"/>
    <mergeCell ref="B643:B653"/>
    <mergeCell ref="B654:B675"/>
    <mergeCell ref="B676:B685"/>
  </mergeCells>
  <pageMargins left="0.75" right="0.75" top="1" bottom="1" header="0.509027777777778" footer="0.509027777777778"/>
  <pageSetup paperSize="9" scale="78"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B9"/>
  <sheetViews>
    <sheetView workbookViewId="0">
      <selection activeCell="B5" sqref="B5"/>
    </sheetView>
  </sheetViews>
  <sheetFormatPr defaultColWidth="9" defaultRowHeight="14" outlineLevelCol="1"/>
  <cols>
    <col min="1" max="1" width="20.2545454545455" style="1" customWidth="1"/>
    <col min="2" max="2" width="64" style="1" customWidth="1"/>
    <col min="3" max="16384" width="9" style="1"/>
  </cols>
  <sheetData>
    <row r="1" ht="32.1" customHeight="1" spans="1:2">
      <c r="A1" s="2" t="s">
        <v>46</v>
      </c>
      <c r="B1" s="2"/>
    </row>
    <row r="3" ht="39.95" customHeight="1" spans="1:2">
      <c r="A3" s="3" t="s">
        <v>2933</v>
      </c>
      <c r="B3" s="4" t="s">
        <v>2934</v>
      </c>
    </row>
    <row r="4" ht="45" customHeight="1" spans="1:2">
      <c r="A4" s="5" t="s">
        <v>2935</v>
      </c>
      <c r="B4" s="6" t="s">
        <v>2936</v>
      </c>
    </row>
    <row r="5" ht="105.95" customHeight="1" spans="1:2">
      <c r="A5" s="5" t="s">
        <v>2937</v>
      </c>
      <c r="B5" s="6" t="s">
        <v>2938</v>
      </c>
    </row>
    <row r="6" ht="102" customHeight="1" spans="1:2">
      <c r="A6" s="5" t="s">
        <v>2939</v>
      </c>
      <c r="B6" s="6" t="s">
        <v>2940</v>
      </c>
    </row>
    <row r="7" ht="45" customHeight="1" spans="1:2">
      <c r="A7" s="5"/>
      <c r="B7" s="7"/>
    </row>
    <row r="8" ht="45" customHeight="1" spans="1:2">
      <c r="A8" s="7"/>
      <c r="B8" s="7"/>
    </row>
    <row r="9" ht="45" customHeight="1" spans="1:2">
      <c r="A9" s="7"/>
      <c r="B9" s="7"/>
    </row>
  </sheetData>
  <mergeCells count="1">
    <mergeCell ref="A1:B1"/>
  </mergeCells>
  <conditionalFormatting sqref="A6">
    <cfRule type="expression" dxfId="1" priority="1" stopIfTrue="1">
      <formula>"len($A:$A)=3"</formula>
    </cfRule>
  </conditionalFormatting>
  <conditionalFormatting sqref="A4:A5 A7">
    <cfRule type="expression" dxfId="1" priority="3" stopIfTrue="1">
      <formula>"len($A:$A)=3"</formula>
    </cfRule>
  </conditionalFormatting>
  <pageMargins left="0.75" right="0.75"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34</vt:i4>
      </vt:variant>
    </vt:vector>
  </HeadingPairs>
  <TitlesOfParts>
    <vt:vector size="34" baseType="lpstr">
      <vt:lpstr>目录</vt:lpstr>
      <vt:lpstr>1-1一般公共预算收入表 </vt:lpstr>
      <vt:lpstr>1-2一般公共预算支出表</vt:lpstr>
      <vt:lpstr>1-3区本级一般公共预算收入情况表</vt:lpstr>
      <vt:lpstr>1-4一般公共预算本级支出表 （公开到项级）</vt:lpstr>
      <vt:lpstr>1-5一般公共预算本级基本支出表（公开到款级）</vt:lpstr>
      <vt:lpstr>1-6一般公共预算税收返还和转移支付表 </vt:lpstr>
      <vt:lpstr>1-7一般公共预算支出表（对下转移支付项目）</vt:lpstr>
      <vt:lpstr>1-8区级“三公”经费预算财政拨款情况统计表</vt:lpstr>
      <vt:lpstr>2-1政府性基金收入表 </vt:lpstr>
      <vt:lpstr>2-2政府性基金支出表</vt:lpstr>
      <vt:lpstr>2-3区本级政府性基金预算收入情况表</vt:lpstr>
      <vt:lpstr>2-4区本级政府性基金预算支出情况表（公开到项级）</vt:lpstr>
      <vt:lpstr>2-5政府性基金转移支付表 </vt:lpstr>
      <vt:lpstr>3-1国有资本经营预算收入表 </vt:lpstr>
      <vt:lpstr>3-2国有资本经营预算支出表 </vt:lpstr>
      <vt:lpstr>3-3盘龙区本级国有资本经营收入预算情况表</vt:lpstr>
      <vt:lpstr>3-4区本级国有资本经营支出预算情况表（公开到项级）</vt:lpstr>
      <vt:lpstr>3-5 盘龙区国有资本经营预算转移支付表 </vt:lpstr>
      <vt:lpstr>3-6 国有资本经营预算转移支付表（分项目）</vt:lpstr>
      <vt:lpstr>4-1社会保险基金收入预算情况表</vt:lpstr>
      <vt:lpstr>4-2社会保险基金支出预算情况表</vt:lpstr>
      <vt:lpstr>4-3本级社会保险基金收入预算情况表</vt:lpstr>
      <vt:lpstr>4-4本级社会保险基金支出预算情况表</vt:lpstr>
      <vt:lpstr>5-1  2019年地方政府债务限额及余额预算情况表</vt:lpstr>
      <vt:lpstr>5-2  2019年地方政府一般债务余额情况表</vt:lpstr>
      <vt:lpstr>5-3  本级2019年地方政府一般债务余额情况表</vt:lpstr>
      <vt:lpstr>5-4 2019年地方政府专项债务余额情况表</vt:lpstr>
      <vt:lpstr>5-5 本级2019年地方政府专项债务余额情况表（本级）</vt:lpstr>
      <vt:lpstr>5-6 地方政府债券发行及还本付息情况表</vt:lpstr>
      <vt:lpstr>5-7 2020年本级政府专项债务限额和余额情况表</vt:lpstr>
      <vt:lpstr>5-8 2020年年初新增地方政府债券资金安排表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岂曰无衣</cp:lastModifiedBy>
  <dcterms:created xsi:type="dcterms:W3CDTF">2006-09-16T00:00:00Z</dcterms:created>
  <cp:lastPrinted>2020-01-17T09:59:00Z</cp:lastPrinted>
  <dcterms:modified xsi:type="dcterms:W3CDTF">2023-12-15T01:22:40Z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KSOReadingLayout">
    <vt:bool>false</vt:bool>
  </property>
  <property fmtid="{D5CDD505-2E9C-101B-9397-08002B2CF9AE}" pid="4" name="ICV">
    <vt:lpwstr>1B284421A19048CAAEBDAA3946CC6458_12</vt:lpwstr>
  </property>
</Properties>
</file>